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9990" windowHeight="546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'БР5'!$A$1:$I$54</definedName>
    <definedName name="_xlnm.Print_Area" localSheetId="2">'В3'!$B$1:$R$130</definedName>
    <definedName name="_xlnm.Print_Area" localSheetId="0">'Дох1'!$A$1:$G$115</definedName>
    <definedName name="_xlnm.Print_Area" localSheetId="5">'Прог6'!$B$1:$I$62</definedName>
    <definedName name="_xlnm.Print_Area" localSheetId="3">'Тр4'!$A$1:$Z$25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<sst xmlns="http://schemas.openxmlformats.org/spreadsheetml/2006/main" count="1016" uniqueCount="570">
  <si>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</si>
  <si>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</si>
  <si>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</si>
  <si>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</si>
  <si>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</si>
  <si>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</si>
  <si>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</si>
  <si>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</si>
  <si>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</si>
  <si>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</si>
  <si>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</si>
  <si>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</si>
  <si>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</si>
  <si>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</si>
  <si>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</si>
  <si>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</si>
  <si>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</si>
  <si>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</si>
  <si>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</si>
  <si>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</si>
  <si>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</si>
  <si>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</si>
  <si>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</si>
  <si>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</si>
  <si>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</si>
  <si>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</si>
  <si>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</si>
  <si>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</si>
  <si>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</si>
  <si>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</si>
  <si>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</si>
  <si>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</si>
  <si>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</si>
  <si>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</si>
  <si>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</si>
  <si>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</si>
  <si>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</si>
  <si>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</si>
  <si>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</si>
  <si>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</si>
  <si>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</si>
  <si>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</si>
  <si>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</si>
  <si>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</si>
  <si>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</si>
  <si>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</si>
  <si>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</si>
  <si>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</si>
  <si>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</si>
  <si>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</si>
  <si>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</si>
  <si>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</si>
  <si>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</si>
  <si>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</si>
  <si>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</si>
  <si>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</si>
  <si>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</si>
  <si>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</si>
  <si>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</si>
  <si>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</si>
  <si>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</si>
  <si>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</si>
  <si>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</si>
  <si>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</si>
  <si>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</si>
  <si>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</si>
  <si>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</si>
  <si>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</si>
  <si>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</si>
  <si>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</si>
  <si>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</si>
  <si>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</si>
  <si>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</si>
  <si>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</si>
  <si>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</si>
  <si>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</si>
  <si>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</si>
  <si>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</si>
  <si>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</si>
  <si>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</si>
  <si>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</si>
  <si>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</si>
  <si>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</si>
  <si>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</si>
  <si>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</si>
  <si>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</si>
  <si>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</si>
  <si>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</si>
  <si>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</si>
  <si>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</si>
  <si>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</si>
  <si>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</si>
  <si>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</si>
  <si>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</si>
  <si>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</si>
  <si>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</si>
  <si>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</si>
  <si>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</si>
  <si>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</si>
  <si>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</si>
  <si>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</si>
  <si>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</si>
  <si>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</si>
  <si>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</si>
  <si>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</si>
  <si>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</si>
  <si>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</si>
  <si>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</si>
  <si>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</si>
  <si>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</si>
  <si>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</si>
  <si>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</si>
  <si>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</si>
  <si>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</si>
  <si>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</si>
  <si>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</si>
  <si>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</si>
  <si>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</si>
  <si>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</si>
  <si>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</si>
  <si>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</si>
  <si>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</si>
  <si>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</si>
  <si>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</si>
  <si>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</si>
  <si>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</si>
  <si>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</si>
  <si>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</si>
  <si>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</si>
  <si>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</si>
  <si>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</si>
  <si>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</si>
  <si>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</si>
  <si>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</si>
  <si>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</si>
  <si>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</si>
  <si>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</si>
  <si>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</si>
  <si>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</si>
  <si>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</si>
  <si>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</si>
  <si>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</si>
  <si>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</si>
  <si>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</si>
  <si>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</si>
  <si>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</si>
  <si>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</si>
  <si>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</si>
  <si>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</si>
  <si>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</si>
  <si>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</si>
  <si>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</si>
  <si>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</si>
  <si>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</si>
  <si>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</si>
  <si>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</si>
  <si>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</si>
  <si>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</si>
  <si>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</si>
  <si>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</si>
  <si>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</si>
  <si>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</si>
  <si>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</si>
  <si>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</si>
  <si>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</si>
  <si>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</si>
  <si>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</si>
  <si>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</si>
  <si>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</si>
  <si>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</si>
  <si>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</si>
  <si>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</si>
  <si>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</si>
  <si>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</si>
  <si>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</si>
  <si>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</si>
  <si>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</si>
  <si>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</si>
  <si>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</si>
  <si>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</si>
  <si>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</si>
  <si>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</si>
  <si>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</si>
  <si>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</si>
  <si>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</si>
  <si>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</si>
  <si>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</si>
  <si>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</si>
  <si>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</si>
  <si>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</si>
  <si>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</si>
  <si>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</si>
  <si>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</si>
  <si>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</si>
  <si>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</si>
  <si>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</si>
  <si>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</si>
  <si>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</si>
  <si>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</si>
  <si>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</si>
  <si>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</si>
  <si>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</si>
  <si>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</si>
  <si>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</si>
  <si>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</si>
  <si>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</si>
  <si>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</si>
  <si>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</si>
  <si>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</si>
  <si>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</si>
  <si>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</si>
  <si>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</si>
  <si>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</si>
  <si>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</si>
  <si>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</si>
  <si>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</si>
  <si>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</si>
  <si>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</si>
  <si>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</si>
  <si>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</si>
  <si>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</si>
  <si>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</si>
  <si>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</si>
  <si>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</si>
  <si>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</si>
  <si>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</si>
  <si>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</si>
  <si>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</si>
  <si>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</si>
  <si>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</si>
  <si>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</si>
  <si>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</si>
  <si>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</si>
  <si>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</si>
  <si>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</si>
  <si>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</si>
  <si>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</si>
  <si>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</si>
  <si>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</si>
  <si>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</si>
  <si>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</si>
  <si>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</si>
  <si>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</si>
  <si>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</si>
  <si>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</si>
  <si>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</si>
  <si>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</si>
  <si>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</si>
  <si>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</si>
  <si>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</si>
  <si>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</si>
  <si>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</si>
  <si>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</si>
  <si>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</si>
  <si>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</si>
  <si>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</si>
  <si>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</si>
  <si>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</si>
  <si>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</si>
  <si>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</si>
  <si>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</si>
  <si>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</si>
  <si>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</si>
  <si>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</si>
  <si>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</si>
  <si>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</si>
  <si>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</si>
  <si>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</si>
  <si>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</si>
  <si>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</si>
  <si>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</si>
  <si>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</si>
  <si>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</si>
  <si>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</si>
  <si>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</si>
  <si>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</si>
  <si>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</si>
  <si>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</si>
  <si>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</si>
  <si>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</si>
  <si>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</si>
  <si>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</si>
  <si>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</si>
  <si>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</si>
  <si>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</si>
  <si>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</si>
  <si>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</si>
  <si>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</si>
  <si>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</si>
  <si>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</si>
  <si>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</si>
  <si>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</si>
  <si>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</si>
  <si>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</si>
  <si>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</si>
  <si>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</si>
  <si>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</si>
  <si>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</si>
  <si>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</si>
  <si>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</si>
  <si>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</si>
  <si>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</si>
  <si>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</si>
  <si>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</si>
  <si>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</si>
  <si>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</si>
  <si>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</si>
  <si>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</si>
  <si>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379709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</si>
  <si>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</si>
  <si>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</si>
  <si>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</si>
  <si>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</si>
  <si>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</si>
  <si>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</si>
  <si>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</si>
  <si>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</si>
  <si>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</si>
  <si>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</si>
  <si>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</si>
  <si>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</si>
  <si>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</si>
  <si>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</si>
  <si>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</si>
  <si>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</si>
  <si>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</si>
  <si>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</si>
  <si>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</si>
  <si>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</si>
  <si>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</si>
  <si>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</si>
  <si>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</si>
  <si>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</si>
  <si>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</si>
  <si>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</si>
  <si>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</si>
  <si>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</si>
  <si>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</si>
  <si>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</si>
  <si>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</si>
  <si>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</si>
  <si>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</si>
  <si>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</si>
  <si>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</si>
  <si>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</si>
  <si>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</si>
  <si>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</si>
  <si>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</si>
  <si>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</si>
  <si>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</si>
  <si>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</si>
  <si>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</si>
  <si>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</si>
  <si>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</si>
  <si>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</si>
  <si>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</si>
  <si>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</si>
  <si>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</si>
  <si>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</si>
  <si>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</si>
  <si>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</si>
  <si>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</si>
  <si>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</si>
  <si>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</si>
  <si>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</si>
  <si>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</si>
  <si>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</si>
  <si>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</si>
  <si>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</si>
  <si>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</si>
  <si>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</si>
  <si>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</si>
  <si>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</si>
  <si>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</si>
  <si>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</si>
  <si>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</si>
  <si>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</si>
  <si>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</si>
  <si>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</si>
  <si>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</si>
  <si>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</si>
  <si>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</si>
  <si>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</si>
  <si>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</si>
  <si>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</si>
  <si>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</si>
  <si>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</si>
  <si>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</si>
  <si>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</si>
  <si>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</si>
  <si>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</si>
  <si>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</si>
  <si>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</si>
  <si>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</si>
  <si>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</si>
  <si>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</si>
  <si>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</si>
  <si>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</si>
  <si>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</si>
  <si>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</si>
  <si>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</si>
  <si>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</si>
  <si>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</si>
  <si>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</si>
  <si>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</si>
  <si>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</si>
  <si>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</si>
  <si>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</si>
  <si>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</si>
  <si>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</si>
  <si>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</si>
  <si>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</si>
  <si>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</si>
  <si>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</si>
  <si>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</si>
  <si>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</si>
  <si>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</si>
  <si>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</si>
  <si>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</si>
  <si>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</si>
  <si>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</si>
  <si>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</si>
  <si>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</si>
  <si>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</si>
  <si>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</si>
  <si>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</si>
  <si>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</si>
  <si>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</si>
  <si>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</si>
  <si>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</si>
  <si>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</si>
  <si>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</si>
  <si>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</si>
  <si>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</si>
  <si>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</si>
  <si>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</si>
  <si>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</si>
  <si>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</si>
  <si>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</si>
  <si>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</si>
  <si>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</si>
  <si>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</si>
  <si>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</si>
  <si>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</si>
  <si>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</si>
  <si>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</si>
  <si>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</si>
  <si>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</si>
  <si>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</si>
  <si>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</si>
  <si>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</si>
  <si>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</si>
  <si>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</si>
  <si>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</si>
  <si>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</si>
  <si>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</si>
  <si>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</si>
  <si>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</si>
  <si>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</si>
  <si>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</si>
  <si>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</si>
  <si>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</si>
  <si>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</si>
  <si>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</si>
  <si>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</si>
  <si>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</si>
  <si>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</si>
  <si>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</si>
  <si>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</si>
  <si>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</si>
  <si>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</si>
  <si>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</si>
  <si>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</si>
  <si>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</si>
  <si>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</si>
  <si>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</si>
  <si>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</si>
  <si>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</si>
  <si>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</si>
  <si>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</si>
  <si>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</si>
  <si>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</si>
  <si>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</si>
  <si>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</si>
  <si>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</si>
  <si>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</si>
  <si>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</si>
  <si>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</si>
  <si>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</si>
  <si>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</si>
  <si>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</si>
  <si>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</si>
  <si>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</si>
  <si>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</si>
  <si>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</si>
  <si>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</si>
  <si>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</si>
  <si>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</si>
  <si>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</si>
  <si>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</si>
  <si>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</si>
  <si>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</si>
  <si>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</si>
  <si>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</si>
  <si>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</si>
  <si>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</si>
  <si>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</si>
  <si>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</si>
  <si>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</si>
  <si>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</si>
  <si>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</si>
  <si>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</si>
  <si>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</si>
  <si>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</si>
  <si>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</si>
  <si>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</si>
  <si>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</si>
  <si>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</si>
  <si>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</si>
  <si>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</si>
  <si>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</si>
  <si>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</si>
  <si>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</si>
  <si>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</si>
  <si>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</si>
  <si>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</si>
  <si>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</si>
  <si>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</si>
  <si>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</si>
  <si>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</si>
  <si>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</si>
  <si>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</si>
  <si>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</si>
  <si>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</si>
  <si>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</si>
  <si>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</si>
  <si>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</si>
  <si>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</si>
  <si>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</si>
  <si>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</si>
  <si>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</si>
  <si>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</si>
  <si>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</si>
  <si>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</si>
  <si>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</si>
  <si>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</si>
  <si>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</si>
  <si>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</si>
  <si>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</si>
  <si>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</si>
  <si>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</si>
  <si>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</si>
  <si>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</si>
  <si>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</si>
  <si>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</si>
  <si>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</si>
  <si>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</si>
  <si>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</si>
  <si>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</si>
  <si>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</si>
  <si>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</si>
  <si>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</si>
  <si>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</si>
  <si>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</si>
  <si>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Додаток № 1                Проект № 9                                                                    до рішення тридцять сьомої позачергової сесії                                              міської ради VІІ скликання                                                                                       листопада 2018 року  №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</si>
  <si>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Проект № 9                                                                              до рішення тридцять сьомої  позачергової сесії    міської ради VІІ скликання                                                                         листопада   2018 року  №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</si>
  <si>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Проект № 9                                                                                     до рішення тридцять сьомої позачергової сесії                                                                              міської ради VІІ скликання                                                                                  листопада  2018 року  №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</si>
  <si>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Проект № 9                                                                                                                                                              до рішення тридцять сьомої позачергової сесії міської ради   VІІ скликання                                                                                       листопада  2018 року  №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</si>
  <si>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Проект № 9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сьомої позачергової сесії                                                                 міської ради VІІ скликанння                                                                   листопада  2018 року  №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</si>
  <si>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Проект № 9                                                                                        до рішення тридцять сьомої позачергової сесії                                                                     міської ради VІІ скликання                                                               листопада  2018 року  №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</si>
</sst>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61" fillId="0" borderId="58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3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1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41" fillId="0" borderId="67" xfId="60" applyFont="1" applyFill="1" applyBorder="1" applyAlignment="1">
      <alignment horizontal="center" vertical="center" wrapText="1"/>
      <protection/>
    </xf>
    <xf numFmtId="0" fontId="7" fillId="0" borderId="68" xfId="60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7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5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tabSelected="1" view="pageBreakPreview" zoomScale="78" zoomScaleNormal="70" zoomScaleSheetLayoutView="78" zoomScalePageLayoutView="0" workbookViewId="0" topLeftCell="A87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2" t="s">
        <v>564</v>
      </c>
      <c r="F2" s="572"/>
      <c r="G2" s="572"/>
    </row>
    <row r="3" spans="5:7" ht="18.75" customHeight="1">
      <c r="E3" s="572"/>
      <c r="F3" s="572"/>
      <c r="G3" s="572"/>
    </row>
    <row r="4" spans="5:7" ht="79.5" customHeight="1">
      <c r="E4" s="572"/>
      <c r="F4" s="572"/>
      <c r="G4" s="572"/>
    </row>
    <row r="5" spans="1:6" ht="68.25" customHeight="1">
      <c r="A5" s="582" t="s">
        <v>419</v>
      </c>
      <c r="B5" s="582"/>
      <c r="C5" s="582"/>
      <c r="D5" s="582"/>
      <c r="E5" s="582"/>
      <c r="F5" s="582"/>
    </row>
    <row r="6" spans="2:6" ht="18">
      <c r="B6" s="36"/>
      <c r="C6" s="36"/>
      <c r="F6" s="32"/>
    </row>
    <row r="7" spans="1:6" s="5" customFormat="1" ht="20.25" customHeight="1">
      <c r="A7" s="573" t="s">
        <v>83</v>
      </c>
      <c r="B7" s="575" t="s">
        <v>153</v>
      </c>
      <c r="C7" s="575" t="s">
        <v>154</v>
      </c>
      <c r="D7" s="577" t="s">
        <v>47</v>
      </c>
      <c r="E7" s="579" t="s">
        <v>48</v>
      </c>
      <c r="F7" s="580"/>
    </row>
    <row r="8" spans="1:6" s="5" customFormat="1" ht="51.75" customHeight="1">
      <c r="A8" s="574"/>
      <c r="B8" s="576"/>
      <c r="C8" s="581"/>
      <c r="D8" s="578"/>
      <c r="E8" s="33" t="s">
        <v>49</v>
      </c>
      <c r="F8" s="34" t="s">
        <v>64</v>
      </c>
    </row>
    <row r="9" spans="1:6" s="19" customFormat="1" ht="22.5" customHeight="1">
      <c r="A9" s="18">
        <v>1</v>
      </c>
      <c r="B9" s="37">
        <v>2</v>
      </c>
      <c r="C9" s="37" t="s">
        <v>155</v>
      </c>
      <c r="D9" s="18" t="s">
        <v>156</v>
      </c>
      <c r="E9" s="18" t="s">
        <v>157</v>
      </c>
      <c r="F9" s="18" t="s">
        <v>158</v>
      </c>
    </row>
    <row r="10" spans="1:6" s="24" customFormat="1" ht="18" customHeight="1">
      <c r="A10" s="20">
        <v>10000000</v>
      </c>
      <c r="B10" s="38" t="s">
        <v>50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51</v>
      </c>
      <c r="C11" s="224">
        <f aca="true" t="shared" si="0" ref="C11:C103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104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172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174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160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175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176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52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106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171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122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461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148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149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150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151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150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145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141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142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159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143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177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147</v>
      </c>
      <c r="C34" s="528">
        <f>SUM(E34,D34)</f>
        <v>441900</v>
      </c>
      <c r="D34" s="525">
        <v>441900</v>
      </c>
      <c r="E34" s="525" t="s">
        <v>179</v>
      </c>
      <c r="F34" s="215"/>
    </row>
    <row r="35" spans="1:6" s="44" customFormat="1" ht="18.75">
      <c r="A35" s="10">
        <v>18010500</v>
      </c>
      <c r="B35" s="41" t="s">
        <v>84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85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100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101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144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105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108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109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110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111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112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161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115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116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117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135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136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53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54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164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59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65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55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107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137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173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120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165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121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82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56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57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102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58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59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59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427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178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170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60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63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169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113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152</v>
      </c>
      <c r="C78" s="528">
        <f t="shared" si="0"/>
        <v>0</v>
      </c>
      <c r="D78" s="225"/>
      <c r="E78" s="226">
        <f>E732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114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103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66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313</v>
      </c>
      <c r="C82" s="224">
        <f t="shared" si="0"/>
        <v>78376570</v>
      </c>
      <c r="D82" s="225">
        <f>D83</f>
        <v>78376570</v>
      </c>
      <c r="E82" s="225"/>
      <c r="F82" s="225"/>
    </row>
    <row r="83" spans="1:6" s="5" customFormat="1" ht="18" customHeight="1">
      <c r="A83" s="11">
        <v>41000000</v>
      </c>
      <c r="B83" s="454" t="s">
        <v>314</v>
      </c>
      <c r="C83" s="224">
        <f t="shared" si="0"/>
        <v>78376570</v>
      </c>
      <c r="D83" s="225">
        <f>D84+D86+D92+D89</f>
        <v>78376570</v>
      </c>
      <c r="E83" s="225"/>
      <c r="F83" s="223"/>
    </row>
    <row r="84" spans="1:6" ht="18" customHeight="1">
      <c r="A84" s="11">
        <v>41020000</v>
      </c>
      <c r="B84" s="454" t="s">
        <v>315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139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316</v>
      </c>
      <c r="C86" s="224">
        <f t="shared" si="0"/>
        <v>11099600</v>
      </c>
      <c r="D86" s="225">
        <f>SUM(D87,D88)</f>
        <v>11099600</v>
      </c>
      <c r="E86" s="225"/>
      <c r="F86" s="229"/>
    </row>
    <row r="87" spans="1:6" ht="18" customHeight="1">
      <c r="A87" s="455">
        <v>41033900</v>
      </c>
      <c r="B87" s="456" t="s">
        <v>140</v>
      </c>
      <c r="C87" s="529">
        <f>SUM(D87,E87)</f>
        <v>10917600</v>
      </c>
      <c r="D87" s="525">
        <v>10917600</v>
      </c>
      <c r="E87" s="225"/>
      <c r="F87" s="229"/>
    </row>
    <row r="88" spans="1:6" ht="46.5" customHeight="1">
      <c r="A88" s="543">
        <v>41034500</v>
      </c>
      <c r="B88" s="543" t="s">
        <v>423</v>
      </c>
      <c r="C88" s="529">
        <f>SUM(D88,E88)</f>
        <v>182000</v>
      </c>
      <c r="D88" s="525">
        <v>182000</v>
      </c>
      <c r="E88" s="225"/>
      <c r="F88" s="229"/>
    </row>
    <row r="89" spans="1:6" ht="18" customHeight="1">
      <c r="A89" s="515">
        <v>41040000</v>
      </c>
      <c r="B89" s="454" t="s">
        <v>558</v>
      </c>
      <c r="C89" s="224">
        <f>SUM(D89,E89)</f>
        <v>1900200</v>
      </c>
      <c r="D89" s="531">
        <f>D90+D91</f>
        <v>1900200</v>
      </c>
      <c r="E89" s="225"/>
      <c r="F89" s="229"/>
    </row>
    <row r="90" spans="1:6" ht="65.25" customHeight="1">
      <c r="A90" s="455">
        <v>41040200</v>
      </c>
      <c r="B90" s="452" t="s">
        <v>559</v>
      </c>
      <c r="C90" s="529">
        <v>1786200</v>
      </c>
      <c r="D90" s="525">
        <v>1786200</v>
      </c>
      <c r="E90" s="225"/>
      <c r="F90" s="229"/>
    </row>
    <row r="91" spans="1:6" ht="24" customHeight="1">
      <c r="A91" s="455">
        <v>41040400</v>
      </c>
      <c r="B91" s="452" t="s">
        <v>320</v>
      </c>
      <c r="C91" s="529">
        <v>114000</v>
      </c>
      <c r="D91" s="525">
        <v>114000</v>
      </c>
      <c r="E91" s="225"/>
      <c r="F91" s="229"/>
    </row>
    <row r="92" spans="1:6" ht="18" customHeight="1">
      <c r="A92" s="516">
        <v>41050000</v>
      </c>
      <c r="B92" s="457" t="s">
        <v>317</v>
      </c>
      <c r="C92" s="224">
        <f>SUM(D92,E92)</f>
        <v>65245270</v>
      </c>
      <c r="D92" s="225">
        <f>SUM(D93:D103)</f>
        <v>65245270</v>
      </c>
      <c r="E92" s="225"/>
      <c r="F92" s="229"/>
    </row>
    <row r="93" spans="1:6" s="6" customFormat="1" ht="110.25">
      <c r="A93" s="514">
        <v>41050100</v>
      </c>
      <c r="B93" s="452" t="s">
        <v>324</v>
      </c>
      <c r="C93" s="529">
        <f t="shared" si="0"/>
        <v>44381400</v>
      </c>
      <c r="D93" s="525">
        <v>44381400</v>
      </c>
      <c r="E93" s="525"/>
      <c r="F93" s="219"/>
    </row>
    <row r="94" spans="1:6" s="6" customFormat="1" ht="140.25" customHeight="1" hidden="1">
      <c r="A94" s="7">
        <v>41030700</v>
      </c>
      <c r="B94" s="4" t="s">
        <v>73</v>
      </c>
      <c r="C94" s="529">
        <f t="shared" si="0"/>
        <v>0</v>
      </c>
      <c r="D94" s="525"/>
      <c r="E94" s="525"/>
      <c r="F94" s="219"/>
    </row>
    <row r="95" spans="1:6" s="6" customFormat="1" ht="69.75" customHeight="1">
      <c r="A95" s="453">
        <v>41050200</v>
      </c>
      <c r="B95" s="452" t="s">
        <v>318</v>
      </c>
      <c r="C95" s="529">
        <f t="shared" si="0"/>
        <v>1415400</v>
      </c>
      <c r="D95" s="525">
        <v>1415400</v>
      </c>
      <c r="E95" s="525"/>
      <c r="F95" s="219"/>
    </row>
    <row r="96" spans="1:6" s="6" customFormat="1" ht="78.75">
      <c r="A96" s="453">
        <v>41050300</v>
      </c>
      <c r="B96" s="452" t="s">
        <v>321</v>
      </c>
      <c r="C96" s="529">
        <f>SUM(D96:E96)</f>
        <v>16828000</v>
      </c>
      <c r="D96" s="525">
        <v>16828000</v>
      </c>
      <c r="E96" s="525" t="s">
        <v>179</v>
      </c>
      <c r="F96" s="219"/>
    </row>
    <row r="97" spans="1:6" s="6" customFormat="1" ht="62.25" customHeight="1" hidden="1">
      <c r="A97" s="7">
        <v>41031900</v>
      </c>
      <c r="B97" s="4" t="s">
        <v>78</v>
      </c>
      <c r="C97" s="529">
        <f t="shared" si="0"/>
        <v>0</v>
      </c>
      <c r="D97" s="525"/>
      <c r="E97" s="525"/>
      <c r="F97" s="219"/>
    </row>
    <row r="98" spans="1:6" s="6" customFormat="1" ht="47.25" hidden="1">
      <c r="A98" s="7">
        <v>41034500</v>
      </c>
      <c r="B98" s="4" t="s">
        <v>138</v>
      </c>
      <c r="C98" s="529">
        <f t="shared" si="0"/>
        <v>0</v>
      </c>
      <c r="D98" s="525"/>
      <c r="E98" s="525"/>
      <c r="F98" s="219"/>
    </row>
    <row r="99" spans="1:6" s="6" customFormat="1" ht="78.75">
      <c r="A99" s="453">
        <v>41050700</v>
      </c>
      <c r="B99" s="452" t="s">
        <v>322</v>
      </c>
      <c r="C99" s="529">
        <f>SUM(D99,E99)</f>
        <v>947100</v>
      </c>
      <c r="D99" s="525">
        <v>947100</v>
      </c>
      <c r="E99" s="525"/>
      <c r="F99" s="219"/>
    </row>
    <row r="100" spans="1:6" s="6" customFormat="1" ht="41.25" customHeight="1">
      <c r="A100" s="453">
        <v>41051100</v>
      </c>
      <c r="B100" s="452" t="s">
        <v>146</v>
      </c>
      <c r="C100" s="529">
        <f>SUM(D100,E100)</f>
        <v>777848</v>
      </c>
      <c r="D100" s="525">
        <v>777848</v>
      </c>
      <c r="E100" s="525"/>
      <c r="F100" s="219"/>
    </row>
    <row r="101" spans="1:6" s="6" customFormat="1" ht="45.75" customHeight="1">
      <c r="A101" s="453">
        <v>41051200</v>
      </c>
      <c r="B101" s="452" t="s">
        <v>557</v>
      </c>
      <c r="C101" s="529">
        <v>343365</v>
      </c>
      <c r="D101" s="525">
        <v>343365</v>
      </c>
      <c r="E101" s="525"/>
      <c r="F101" s="219"/>
    </row>
    <row r="102" spans="1:6" s="6" customFormat="1" ht="45.75" customHeight="1">
      <c r="A102" s="453">
        <v>41051400</v>
      </c>
      <c r="B102" s="452" t="s">
        <v>530</v>
      </c>
      <c r="C102" s="529">
        <v>361557</v>
      </c>
      <c r="D102" s="525">
        <v>361557</v>
      </c>
      <c r="E102" s="525"/>
      <c r="F102" s="219"/>
    </row>
    <row r="103" spans="1:6" s="6" customFormat="1" ht="18.75">
      <c r="A103" s="453">
        <v>41053900</v>
      </c>
      <c r="B103" s="452" t="s">
        <v>332</v>
      </c>
      <c r="C103" s="529">
        <f t="shared" si="0"/>
        <v>190600</v>
      </c>
      <c r="D103" s="532">
        <v>190600</v>
      </c>
      <c r="E103" s="533"/>
      <c r="F103" s="219"/>
    </row>
    <row r="104" spans="1:6" ht="63" hidden="1">
      <c r="A104" s="9">
        <v>41036000</v>
      </c>
      <c r="B104" s="47" t="s">
        <v>79</v>
      </c>
      <c r="C104" s="224">
        <f aca="true" t="shared" si="1" ref="C104:C111">D104+E104</f>
        <v>0</v>
      </c>
      <c r="D104" s="226"/>
      <c r="E104" s="534"/>
      <c r="F104" s="220"/>
    </row>
    <row r="105" spans="1:6" ht="62.25" customHeight="1" hidden="1">
      <c r="A105" s="9">
        <v>41036300</v>
      </c>
      <c r="B105" s="451" t="s">
        <v>74</v>
      </c>
      <c r="C105" s="224">
        <f t="shared" si="1"/>
        <v>0</v>
      </c>
      <c r="D105" s="226"/>
      <c r="E105" s="534"/>
      <c r="F105" s="220"/>
    </row>
    <row r="106" spans="1:6" ht="62.25" customHeight="1" hidden="1">
      <c r="A106" s="9">
        <v>41037000</v>
      </c>
      <c r="B106" s="47" t="s">
        <v>75</v>
      </c>
      <c r="C106" s="224">
        <f t="shared" si="1"/>
        <v>0</v>
      </c>
      <c r="D106" s="226"/>
      <c r="E106" s="534"/>
      <c r="F106" s="220"/>
    </row>
    <row r="107" spans="1:6" ht="62.25" customHeight="1" hidden="1">
      <c r="A107" s="9">
        <v>41038000</v>
      </c>
      <c r="B107" s="451" t="s">
        <v>76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41038200</v>
      </c>
      <c r="B108" s="47" t="s">
        <v>81</v>
      </c>
      <c r="C108" s="224">
        <f t="shared" si="1"/>
        <v>0</v>
      </c>
      <c r="D108" s="226"/>
      <c r="E108" s="534"/>
      <c r="F108" s="220"/>
    </row>
    <row r="109" spans="1:6" s="5" customFormat="1" ht="15" customHeight="1" hidden="1">
      <c r="A109" s="22">
        <v>43000000</v>
      </c>
      <c r="B109" s="16" t="s">
        <v>80</v>
      </c>
      <c r="C109" s="224">
        <f t="shared" si="1"/>
        <v>0</v>
      </c>
      <c r="D109" s="225"/>
      <c r="E109" s="225">
        <f>E110</f>
        <v>0</v>
      </c>
      <c r="F109" s="223">
        <f>F110</f>
        <v>0</v>
      </c>
    </row>
    <row r="110" spans="1:6" ht="31.5" hidden="1">
      <c r="A110" s="9">
        <v>43010000</v>
      </c>
      <c r="B110" s="21" t="s">
        <v>61</v>
      </c>
      <c r="C110" s="224">
        <f t="shared" si="1"/>
        <v>0</v>
      </c>
      <c r="D110" s="226"/>
      <c r="E110" s="226">
        <v>0</v>
      </c>
      <c r="F110" s="220">
        <f>E110</f>
        <v>0</v>
      </c>
    </row>
    <row r="111" spans="1:6" s="29" customFormat="1" ht="18" customHeight="1">
      <c r="A111" s="26"/>
      <c r="B111" s="39" t="s">
        <v>62</v>
      </c>
      <c r="C111" s="368">
        <f t="shared" si="1"/>
        <v>125576070</v>
      </c>
      <c r="D111" s="369">
        <f>D81+D82</f>
        <v>124963770</v>
      </c>
      <c r="E111" s="369">
        <f>E81+E82</f>
        <v>612300</v>
      </c>
      <c r="F111" s="369">
        <f>F81</f>
        <v>50000</v>
      </c>
    </row>
    <row r="112" spans="1:6" ht="15.75" customHeight="1">
      <c r="A112" s="12"/>
      <c r="B112" s="40"/>
      <c r="C112" s="40"/>
      <c r="D112" s="61" t="s">
        <v>179</v>
      </c>
      <c r="E112" s="61"/>
      <c r="F112" s="61"/>
    </row>
    <row r="113" spans="1:6" ht="15.75" customHeight="1">
      <c r="A113" s="12"/>
      <c r="B113" s="40"/>
      <c r="C113" s="40"/>
      <c r="D113" s="61" t="s">
        <v>179</v>
      </c>
      <c r="E113" s="62"/>
      <c r="F113" s="61"/>
    </row>
    <row r="114" spans="1:6" ht="16.5" customHeight="1">
      <c r="A114" s="13"/>
      <c r="B114" s="17" t="s">
        <v>195</v>
      </c>
      <c r="C114" s="17"/>
      <c r="D114" s="61"/>
      <c r="E114" s="31" t="s">
        <v>384</v>
      </c>
      <c r="F114" s="61"/>
    </row>
    <row r="115" spans="1:6" ht="18.75">
      <c r="A115" s="15"/>
      <c r="B115" s="43"/>
      <c r="C115" s="43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6" t="s">
        <v>565</v>
      </c>
      <c r="F1" s="586"/>
      <c r="G1" s="586"/>
      <c r="H1" s="66"/>
    </row>
    <row r="2" spans="1:6" ht="59.25" customHeight="1">
      <c r="A2" s="588" t="s">
        <v>420</v>
      </c>
      <c r="B2" s="588"/>
      <c r="C2" s="588"/>
      <c r="D2" s="588"/>
      <c r="E2" s="588"/>
      <c r="F2" s="588"/>
    </row>
    <row r="3" ht="12.75">
      <c r="F3" s="67" t="s">
        <v>180</v>
      </c>
    </row>
    <row r="4" spans="1:6" ht="18">
      <c r="A4" s="585" t="s">
        <v>181</v>
      </c>
      <c r="B4" s="585" t="s">
        <v>182</v>
      </c>
      <c r="C4" s="585" t="s">
        <v>47</v>
      </c>
      <c r="D4" s="585" t="s">
        <v>48</v>
      </c>
      <c r="E4" s="585"/>
      <c r="F4" s="587" t="s">
        <v>49</v>
      </c>
    </row>
    <row r="5" spans="1:6" ht="12.75">
      <c r="A5" s="585"/>
      <c r="B5" s="585"/>
      <c r="C5" s="585"/>
      <c r="D5" s="585" t="s">
        <v>49</v>
      </c>
      <c r="E5" s="585" t="s">
        <v>183</v>
      </c>
      <c r="F5" s="585"/>
    </row>
    <row r="6" spans="1:6" ht="23.25" customHeight="1">
      <c r="A6" s="585"/>
      <c r="B6" s="585"/>
      <c r="C6" s="585"/>
      <c r="D6" s="585"/>
      <c r="E6" s="585"/>
      <c r="F6" s="585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185</v>
      </c>
      <c r="C8" s="73" t="s">
        <v>186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187</v>
      </c>
      <c r="C9" s="73" t="s">
        <v>186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188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189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190</v>
      </c>
      <c r="C12" s="73" t="s">
        <v>186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185</v>
      </c>
      <c r="C13" s="73" t="s">
        <v>308</v>
      </c>
      <c r="D13" s="74">
        <v>3828392</v>
      </c>
      <c r="E13" s="74">
        <v>3772182</v>
      </c>
      <c r="F13" s="75">
        <f t="shared" si="0"/>
        <v>4208101</v>
      </c>
    </row>
    <row r="14" spans="1:6" s="76" customFormat="1" ht="36" customHeight="1">
      <c r="A14" s="71">
        <v>208000</v>
      </c>
      <c r="B14" s="72" t="s">
        <v>187</v>
      </c>
      <c r="C14" s="73" t="s">
        <v>308</v>
      </c>
      <c r="D14" s="74">
        <v>3828392</v>
      </c>
      <c r="E14" s="74">
        <v>3772182</v>
      </c>
      <c r="F14" s="75">
        <f t="shared" si="0"/>
        <v>4208101</v>
      </c>
    </row>
    <row r="15" spans="1:6" s="76" customFormat="1" ht="36" customHeight="1">
      <c r="A15" s="77">
        <v>208100</v>
      </c>
      <c r="B15" s="78" t="s">
        <v>188</v>
      </c>
      <c r="C15" s="79">
        <v>2226449</v>
      </c>
      <c r="D15" s="79">
        <v>1981652</v>
      </c>
      <c r="E15" s="79">
        <v>1925442</v>
      </c>
      <c r="F15" s="80">
        <f t="shared" si="0"/>
        <v>4208101</v>
      </c>
    </row>
    <row r="16" spans="1:6" s="76" customFormat="1" ht="63" customHeight="1">
      <c r="A16" s="77">
        <v>208400</v>
      </c>
      <c r="B16" s="78" t="s">
        <v>189</v>
      </c>
      <c r="C16" s="79">
        <v>-1846740</v>
      </c>
      <c r="D16" s="79">
        <v>1846740</v>
      </c>
      <c r="E16" s="79">
        <v>1846740</v>
      </c>
      <c r="F16" s="80">
        <f t="shared" si="0"/>
        <v>0</v>
      </c>
    </row>
    <row r="17" spans="1:6" s="76" customFormat="1" ht="36" customHeight="1">
      <c r="A17" s="71"/>
      <c r="B17" s="72" t="s">
        <v>190</v>
      </c>
      <c r="C17" s="73" t="s">
        <v>308</v>
      </c>
      <c r="D17" s="74">
        <v>3828392</v>
      </c>
      <c r="E17" s="74">
        <v>3772182</v>
      </c>
      <c r="F17" s="75">
        <f t="shared" si="0"/>
        <v>4208101</v>
      </c>
    </row>
    <row r="18" spans="1:6" s="76" customFormat="1" ht="36" customHeight="1">
      <c r="A18" s="71">
        <v>600000</v>
      </c>
      <c r="B18" s="72" t="s">
        <v>191</v>
      </c>
      <c r="C18" s="73" t="s">
        <v>308</v>
      </c>
      <c r="D18" s="74">
        <v>3828392</v>
      </c>
      <c r="E18" s="74">
        <v>3772182</v>
      </c>
      <c r="F18" s="75">
        <f t="shared" si="0"/>
        <v>4208101</v>
      </c>
    </row>
    <row r="19" spans="1:6" s="76" customFormat="1" ht="36" customHeight="1">
      <c r="A19" s="71">
        <v>602000</v>
      </c>
      <c r="B19" s="72" t="s">
        <v>192</v>
      </c>
      <c r="C19" s="73" t="s">
        <v>308</v>
      </c>
      <c r="D19" s="74">
        <v>3828392</v>
      </c>
      <c r="E19" s="74">
        <v>3772182</v>
      </c>
      <c r="F19" s="75">
        <f t="shared" si="0"/>
        <v>4208101</v>
      </c>
    </row>
    <row r="20" spans="1:6" s="76" customFormat="1" ht="45.75" customHeight="1">
      <c r="A20" s="77">
        <v>602100</v>
      </c>
      <c r="B20" s="78" t="s">
        <v>188</v>
      </c>
      <c r="C20" s="79">
        <v>2226449</v>
      </c>
      <c r="D20" s="79">
        <v>1981652</v>
      </c>
      <c r="E20" s="79">
        <v>1925442</v>
      </c>
      <c r="F20" s="75">
        <f>C20+D20</f>
        <v>4208101</v>
      </c>
    </row>
    <row r="21" spans="1:6" s="76" customFormat="1" ht="51" customHeight="1">
      <c r="A21" s="81">
        <v>602400</v>
      </c>
      <c r="B21" s="78" t="s">
        <v>189</v>
      </c>
      <c r="C21" s="79">
        <v>-1846740</v>
      </c>
      <c r="D21" s="79">
        <v>1846740</v>
      </c>
      <c r="E21" s="79">
        <v>1846740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193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3" t="s">
        <v>194</v>
      </c>
      <c r="B23" s="584"/>
      <c r="C23" s="73" t="s">
        <v>72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3" t="s">
        <v>194</v>
      </c>
      <c r="B24" s="584"/>
      <c r="C24" s="73" t="s">
        <v>308</v>
      </c>
      <c r="D24" s="74">
        <v>3828392</v>
      </c>
      <c r="E24" s="74">
        <v>3772182</v>
      </c>
      <c r="F24" s="84">
        <f>C24+D24</f>
        <v>4208101</v>
      </c>
    </row>
    <row r="27" spans="2:4" ht="18.75">
      <c r="B27" s="85" t="s">
        <v>195</v>
      </c>
      <c r="C27" s="85" t="s">
        <v>179</v>
      </c>
      <c r="D27" s="85" t="s">
        <v>384</v>
      </c>
    </row>
    <row r="28" ht="12.75">
      <c r="B28" s="483" t="s">
        <v>179</v>
      </c>
    </row>
  </sheetData>
  <sheetProtection/>
  <mergeCells count="11">
    <mergeCell ref="A2:F2"/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56" zoomScaleNormal="70" zoomScaleSheetLayoutView="56" zoomScalePageLayoutView="0" workbookViewId="0" topLeftCell="A1">
      <pane xSplit="5" ySplit="7" topLeftCell="F115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97" t="s">
        <v>566</v>
      </c>
      <c r="P1" s="597"/>
      <c r="Q1" s="597"/>
      <c r="R1" s="597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1"/>
      <c r="N2" s="591"/>
      <c r="O2" s="591"/>
      <c r="P2" s="591"/>
      <c r="Q2" s="591"/>
      <c r="R2" s="591"/>
    </row>
    <row r="3" spans="1:18" ht="49.5" customHeight="1">
      <c r="A3" s="90"/>
      <c r="B3" s="592" t="s">
        <v>428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91" t="s">
        <v>196</v>
      </c>
    </row>
    <row r="4" spans="1:18" ht="72" customHeight="1">
      <c r="A4" s="598"/>
      <c r="B4" s="599" t="s">
        <v>494</v>
      </c>
      <c r="C4" s="599" t="s">
        <v>489</v>
      </c>
      <c r="D4" s="594" t="s">
        <v>472</v>
      </c>
      <c r="E4" s="593" t="s">
        <v>203</v>
      </c>
      <c r="F4" s="589" t="s">
        <v>47</v>
      </c>
      <c r="G4" s="589"/>
      <c r="H4" s="589"/>
      <c r="I4" s="589"/>
      <c r="J4" s="589"/>
      <c r="K4" s="589" t="s">
        <v>204</v>
      </c>
      <c r="L4" s="589"/>
      <c r="M4" s="589"/>
      <c r="N4" s="589"/>
      <c r="O4" s="589"/>
      <c r="P4" s="589"/>
      <c r="Q4" s="589"/>
      <c r="R4" s="590" t="s">
        <v>154</v>
      </c>
    </row>
    <row r="5" spans="1:18" ht="21" customHeight="1">
      <c r="A5" s="598"/>
      <c r="B5" s="599"/>
      <c r="C5" s="599"/>
      <c r="D5" s="595"/>
      <c r="E5" s="593"/>
      <c r="F5" s="589" t="s">
        <v>154</v>
      </c>
      <c r="G5" s="589" t="s">
        <v>205</v>
      </c>
      <c r="H5" s="590" t="s">
        <v>206</v>
      </c>
      <c r="I5" s="590"/>
      <c r="J5" s="590" t="s">
        <v>207</v>
      </c>
      <c r="K5" s="589" t="s">
        <v>154</v>
      </c>
      <c r="L5" s="589" t="s">
        <v>205</v>
      </c>
      <c r="M5" s="590" t="s">
        <v>206</v>
      </c>
      <c r="N5" s="590"/>
      <c r="O5" s="590" t="s">
        <v>207</v>
      </c>
      <c r="P5" s="590" t="s">
        <v>206</v>
      </c>
      <c r="Q5" s="590"/>
      <c r="R5" s="590"/>
    </row>
    <row r="6" spans="1:18" ht="92.25" customHeight="1">
      <c r="A6" s="598"/>
      <c r="B6" s="599"/>
      <c r="C6" s="599"/>
      <c r="D6" s="596"/>
      <c r="E6" s="593"/>
      <c r="F6" s="589"/>
      <c r="G6" s="589"/>
      <c r="H6" s="92" t="s">
        <v>208</v>
      </c>
      <c r="I6" s="92" t="s">
        <v>209</v>
      </c>
      <c r="J6" s="590"/>
      <c r="K6" s="589"/>
      <c r="L6" s="589"/>
      <c r="M6" s="92" t="s">
        <v>208</v>
      </c>
      <c r="N6" s="92" t="s">
        <v>209</v>
      </c>
      <c r="O6" s="590"/>
      <c r="P6" s="93" t="s">
        <v>210</v>
      </c>
      <c r="Q6" s="94" t="s">
        <v>211</v>
      </c>
      <c r="R6" s="590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213</v>
      </c>
      <c r="C8" s="235"/>
      <c r="D8" s="235"/>
      <c r="E8" s="236" t="s">
        <v>212</v>
      </c>
      <c r="F8" s="237">
        <f>F9</f>
        <v>14183000</v>
      </c>
      <c r="G8" s="237">
        <f aca="true" t="shared" si="0" ref="G8:Q8">G9</f>
        <v>14183000</v>
      </c>
      <c r="H8" s="237">
        <f t="shared" si="0"/>
        <v>6555740</v>
      </c>
      <c r="I8" s="237">
        <f t="shared" si="0"/>
        <v>418000</v>
      </c>
      <c r="J8" s="237">
        <f t="shared" si="0"/>
        <v>0</v>
      </c>
      <c r="K8" s="237">
        <f t="shared" si="0"/>
        <v>1811501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1731301</v>
      </c>
      <c r="P8" s="237">
        <f t="shared" si="0"/>
        <v>1696091</v>
      </c>
      <c r="Q8" s="237">
        <f t="shared" si="0"/>
        <v>383000</v>
      </c>
      <c r="R8" s="100">
        <f aca="true" t="shared" si="1" ref="R8:R49">F8+K8</f>
        <v>15994501</v>
      </c>
    </row>
    <row r="9" spans="1:18" s="106" customFormat="1" ht="19.5" customHeight="1">
      <c r="A9" s="102"/>
      <c r="B9" s="238" t="s">
        <v>495</v>
      </c>
      <c r="C9" s="238"/>
      <c r="D9" s="238"/>
      <c r="E9" s="251" t="s">
        <v>212</v>
      </c>
      <c r="F9" s="239">
        <f>F10+F13+F18+F21+F23+F28+F30+F32</f>
        <v>14183000</v>
      </c>
      <c r="G9" s="239">
        <f aca="true" t="shared" si="2" ref="G9:Q9">G10+G13+G18+G21+G23+G28+G30+G32</f>
        <v>14183000</v>
      </c>
      <c r="H9" s="239">
        <f t="shared" si="2"/>
        <v>6555740</v>
      </c>
      <c r="I9" s="239">
        <f t="shared" si="2"/>
        <v>418000</v>
      </c>
      <c r="J9" s="239">
        <f t="shared" si="2"/>
        <v>0</v>
      </c>
      <c r="K9" s="239">
        <f t="shared" si="2"/>
        <v>1811501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 t="shared" si="2"/>
        <v>1731301</v>
      </c>
      <c r="P9" s="239">
        <f t="shared" si="2"/>
        <v>1696091</v>
      </c>
      <c r="Q9" s="239">
        <f t="shared" si="2"/>
        <v>383000</v>
      </c>
      <c r="R9" s="234">
        <f t="shared" si="1"/>
        <v>15994501</v>
      </c>
    </row>
    <row r="10" spans="1:18" s="106" customFormat="1" ht="19.5" customHeight="1">
      <c r="A10" s="102"/>
      <c r="B10" s="230" t="s">
        <v>487</v>
      </c>
      <c r="C10" s="103" t="s">
        <v>488</v>
      </c>
      <c r="D10" s="247" t="s">
        <v>487</v>
      </c>
      <c r="E10" s="104" t="s">
        <v>395</v>
      </c>
      <c r="F10" s="105">
        <f>F11+F12</f>
        <v>7589000</v>
      </c>
      <c r="G10" s="105">
        <f aca="true" t="shared" si="3" ref="G10:Q10">G11+G12</f>
        <v>7589000</v>
      </c>
      <c r="H10" s="105">
        <f t="shared" si="3"/>
        <v>5533540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7888118</v>
      </c>
    </row>
    <row r="11" spans="1:20" ht="100.5" customHeight="1">
      <c r="A11" s="107"/>
      <c r="B11" s="108" t="s">
        <v>360</v>
      </c>
      <c r="C11" s="108" t="s">
        <v>363</v>
      </c>
      <c r="D11" s="108" t="s">
        <v>214</v>
      </c>
      <c r="E11" s="240" t="s">
        <v>118</v>
      </c>
      <c r="F11" s="105">
        <v>7509000</v>
      </c>
      <c r="G11" s="417">
        <v>7509000</v>
      </c>
      <c r="H11" s="231">
        <v>5533540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7614218</v>
      </c>
      <c r="T11" s="367">
        <f>F10+F36+F66+F101+F112</f>
        <v>12539544</v>
      </c>
    </row>
    <row r="12" spans="1:20" ht="30" customHeight="1">
      <c r="A12" s="107"/>
      <c r="B12" s="389" t="s">
        <v>326</v>
      </c>
      <c r="C12" s="405" t="s">
        <v>380</v>
      </c>
      <c r="D12" s="108" t="s">
        <v>221</v>
      </c>
      <c r="E12" s="240" t="s">
        <v>327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487</v>
      </c>
      <c r="C13" s="248" t="s">
        <v>408</v>
      </c>
      <c r="D13" s="247" t="s">
        <v>487</v>
      </c>
      <c r="E13" s="378" t="s">
        <v>407</v>
      </c>
      <c r="F13" s="105">
        <f>F14+F16</f>
        <v>556000</v>
      </c>
      <c r="G13" s="105">
        <f>G14+G16</f>
        <v>556000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556000</v>
      </c>
      <c r="T13" s="110"/>
    </row>
    <row r="14" spans="1:18" ht="39.75" customHeight="1">
      <c r="A14" s="107"/>
      <c r="B14" s="379" t="s">
        <v>496</v>
      </c>
      <c r="C14" s="379" t="s">
        <v>491</v>
      </c>
      <c r="D14" s="380" t="s">
        <v>487</v>
      </c>
      <c r="E14" s="381" t="s">
        <v>497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499</v>
      </c>
      <c r="C15" s="272" t="s">
        <v>492</v>
      </c>
      <c r="D15" s="272" t="s">
        <v>347</v>
      </c>
      <c r="E15" s="241" t="s">
        <v>498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269</v>
      </c>
      <c r="C16" s="272" t="s">
        <v>270</v>
      </c>
      <c r="D16" s="380" t="s">
        <v>487</v>
      </c>
      <c r="E16" s="241" t="s">
        <v>229</v>
      </c>
      <c r="F16" s="112">
        <f aca="true" t="shared" si="5" ref="F16:Q16">F17</f>
        <v>519000</v>
      </c>
      <c r="G16" s="112">
        <f t="shared" si="5"/>
        <v>519000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519000</v>
      </c>
    </row>
    <row r="17" spans="1:18" ht="42" customHeight="1">
      <c r="A17" s="107"/>
      <c r="B17" s="275" t="s">
        <v>271</v>
      </c>
      <c r="C17" s="272" t="s">
        <v>272</v>
      </c>
      <c r="D17" s="380">
        <v>1090</v>
      </c>
      <c r="E17" s="241" t="s">
        <v>273</v>
      </c>
      <c r="F17" s="112">
        <v>519000</v>
      </c>
      <c r="G17" s="113">
        <v>519000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519000</v>
      </c>
    </row>
    <row r="18" spans="1:18" ht="25.5" customHeight="1">
      <c r="A18" s="107"/>
      <c r="B18" s="230" t="s">
        <v>487</v>
      </c>
      <c r="C18" s="393" t="s">
        <v>409</v>
      </c>
      <c r="D18" s="230" t="s">
        <v>487</v>
      </c>
      <c r="E18" s="394" t="s">
        <v>410</v>
      </c>
      <c r="F18" s="112">
        <f>F19+F20</f>
        <v>3558000</v>
      </c>
      <c r="G18" s="112">
        <f aca="true" t="shared" si="6" ref="G18:Q18">G19+G20</f>
        <v>3558000</v>
      </c>
      <c r="H18" s="112">
        <f t="shared" si="6"/>
        <v>1022200</v>
      </c>
      <c r="I18" s="112">
        <f t="shared" si="6"/>
        <v>246000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3975782</v>
      </c>
    </row>
    <row r="19" spans="1:18" ht="18.75">
      <c r="A19" s="107"/>
      <c r="B19" s="275" t="s">
        <v>292</v>
      </c>
      <c r="C19" s="272" t="s">
        <v>119</v>
      </c>
      <c r="D19" s="272" t="s">
        <v>215</v>
      </c>
      <c r="E19" s="118" t="s">
        <v>293</v>
      </c>
      <c r="F19" s="112">
        <v>3558000</v>
      </c>
      <c r="G19" s="113">
        <v>3558000</v>
      </c>
      <c r="H19" s="113">
        <v>1022200</v>
      </c>
      <c r="I19" s="113">
        <v>246000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5"/>
      <c r="R19" s="100">
        <f t="shared" si="1"/>
        <v>3766782</v>
      </c>
    </row>
    <row r="20" spans="1:18" ht="37.5">
      <c r="A20" s="107"/>
      <c r="B20" s="408" t="s">
        <v>523</v>
      </c>
      <c r="C20" s="272" t="s">
        <v>524</v>
      </c>
      <c r="D20" s="272" t="s">
        <v>525</v>
      </c>
      <c r="E20" s="118" t="s">
        <v>526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5"/>
      <c r="R20" s="100">
        <f t="shared" si="1"/>
        <v>209000</v>
      </c>
    </row>
    <row r="21" spans="1:18" ht="19.5" customHeight="1">
      <c r="A21" s="107"/>
      <c r="B21" s="230" t="s">
        <v>487</v>
      </c>
      <c r="C21" s="393" t="s">
        <v>294</v>
      </c>
      <c r="D21" s="247" t="s">
        <v>487</v>
      </c>
      <c r="E21" s="395" t="s">
        <v>295</v>
      </c>
      <c r="F21" s="112">
        <f>F22</f>
        <v>0</v>
      </c>
      <c r="G21" s="113"/>
      <c r="H21" s="113"/>
      <c r="I21" s="113"/>
      <c r="J21" s="113"/>
      <c r="K21" s="112">
        <f>K22</f>
        <v>997191</v>
      </c>
      <c r="L21" s="113"/>
      <c r="M21" s="113"/>
      <c r="N21" s="113"/>
      <c r="O21" s="112">
        <f>O22</f>
        <v>997191</v>
      </c>
      <c r="P21" s="112">
        <f>P22</f>
        <v>997191</v>
      </c>
      <c r="Q21" s="112">
        <f>Q22</f>
        <v>376000</v>
      </c>
      <c r="R21" s="100">
        <f>F22+K22</f>
        <v>997191</v>
      </c>
    </row>
    <row r="22" spans="1:18" ht="71.25" customHeight="1">
      <c r="A22" s="107"/>
      <c r="B22" s="272" t="s">
        <v>131</v>
      </c>
      <c r="C22" s="272" t="s">
        <v>123</v>
      </c>
      <c r="D22" s="272" t="s">
        <v>124</v>
      </c>
      <c r="E22" s="118" t="s">
        <v>553</v>
      </c>
      <c r="F22" s="112"/>
      <c r="G22" s="113"/>
      <c r="H22" s="113"/>
      <c r="I22" s="113"/>
      <c r="J22" s="113"/>
      <c r="K22" s="112">
        <v>997191</v>
      </c>
      <c r="L22" s="113"/>
      <c r="M22" s="113"/>
      <c r="N22" s="113"/>
      <c r="O22" s="113">
        <v>997191</v>
      </c>
      <c r="P22" s="113">
        <v>997191</v>
      </c>
      <c r="Q22" s="285">
        <v>376000</v>
      </c>
      <c r="R22" s="100">
        <f aca="true" t="shared" si="7" ref="R22:R27">F22+K22</f>
        <v>997191</v>
      </c>
    </row>
    <row r="23" spans="1:18" ht="37.5">
      <c r="A23" s="107"/>
      <c r="B23" s="247" t="s">
        <v>487</v>
      </c>
      <c r="C23" s="393" t="s">
        <v>396</v>
      </c>
      <c r="D23" s="396" t="s">
        <v>487</v>
      </c>
      <c r="E23" s="38" t="s">
        <v>296</v>
      </c>
      <c r="F23" s="112">
        <f>F24+F26</f>
        <v>2420000</v>
      </c>
      <c r="G23" s="112">
        <f aca="true" t="shared" si="8" ref="G23:Q23">G25+G27</f>
        <v>2420000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4">
        <f t="shared" si="8"/>
        <v>7000</v>
      </c>
      <c r="R23" s="100">
        <f t="shared" si="7"/>
        <v>2448000</v>
      </c>
    </row>
    <row r="24" spans="1:18" ht="37.5">
      <c r="A24" s="107"/>
      <c r="B24" s="397" t="s">
        <v>298</v>
      </c>
      <c r="C24" s="269" t="s">
        <v>297</v>
      </c>
      <c r="D24" s="380" t="s">
        <v>487</v>
      </c>
      <c r="E24" s="382" t="s">
        <v>299</v>
      </c>
      <c r="F24" s="112">
        <f>F25</f>
        <v>260000</v>
      </c>
      <c r="G24" s="112">
        <f aca="true" t="shared" si="9" ref="G24:Q24">G25</f>
        <v>260000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260000</v>
      </c>
    </row>
    <row r="25" spans="1:18" ht="37.5">
      <c r="A25" s="107"/>
      <c r="B25" s="398" t="s">
        <v>300</v>
      </c>
      <c r="C25" s="399" t="s">
        <v>301</v>
      </c>
      <c r="D25" s="399" t="s">
        <v>501</v>
      </c>
      <c r="E25" s="400" t="s">
        <v>502</v>
      </c>
      <c r="F25" s="112">
        <v>260000</v>
      </c>
      <c r="G25" s="113">
        <v>260000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260000</v>
      </c>
    </row>
    <row r="26" spans="1:18" ht="37.5">
      <c r="A26" s="107"/>
      <c r="B26" s="413" t="s">
        <v>97</v>
      </c>
      <c r="C26" s="399" t="s">
        <v>98</v>
      </c>
      <c r="D26" s="414" t="s">
        <v>487</v>
      </c>
      <c r="E26" s="400" t="s">
        <v>99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4">
        <f t="shared" si="10"/>
        <v>7000</v>
      </c>
      <c r="R26" s="100">
        <f t="shared" si="7"/>
        <v>2188000</v>
      </c>
    </row>
    <row r="27" spans="1:18" ht="59.25" customHeight="1">
      <c r="A27" s="107"/>
      <c r="B27" s="401" t="s">
        <v>93</v>
      </c>
      <c r="C27" s="269" t="s">
        <v>94</v>
      </c>
      <c r="D27" s="402" t="s">
        <v>218</v>
      </c>
      <c r="E27" s="118" t="s">
        <v>95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5">
        <v>7000</v>
      </c>
      <c r="R27" s="100">
        <f t="shared" si="7"/>
        <v>2188000</v>
      </c>
    </row>
    <row r="28" spans="1:18" ht="39.75" customHeight="1">
      <c r="A28" s="107"/>
      <c r="B28" s="247" t="s">
        <v>487</v>
      </c>
      <c r="C28" s="403" t="s">
        <v>302</v>
      </c>
      <c r="D28" s="247" t="s">
        <v>487</v>
      </c>
      <c r="E28" s="38" t="s">
        <v>303</v>
      </c>
      <c r="F28" s="112">
        <f>F29</f>
        <v>0</v>
      </c>
      <c r="G28" s="112">
        <f aca="true" t="shared" si="11" ref="G28:Q28">G29</f>
        <v>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0</v>
      </c>
    </row>
    <row r="29" spans="1:18" ht="42" customHeight="1">
      <c r="A29" s="107"/>
      <c r="B29" s="401" t="s">
        <v>304</v>
      </c>
      <c r="C29" s="269" t="s">
        <v>305</v>
      </c>
      <c r="D29" s="402" t="s">
        <v>219</v>
      </c>
      <c r="E29" s="118" t="s">
        <v>503</v>
      </c>
      <c r="F29" s="112"/>
      <c r="G29" s="113"/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0</v>
      </c>
    </row>
    <row r="30" spans="1:18" ht="62.25" customHeight="1">
      <c r="A30" s="107"/>
      <c r="B30" s="247" t="s">
        <v>487</v>
      </c>
      <c r="C30" s="403" t="s">
        <v>306</v>
      </c>
      <c r="D30" s="247" t="s">
        <v>487</v>
      </c>
      <c r="E30" s="38" t="s">
        <v>307</v>
      </c>
      <c r="F30" s="112">
        <f>F31</f>
        <v>60000</v>
      </c>
      <c r="G30" s="112">
        <f aca="true" t="shared" si="12" ref="G30:Q30">G31</f>
        <v>60000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60000</v>
      </c>
    </row>
    <row r="31" spans="1:18" ht="60" customHeight="1">
      <c r="A31" s="107"/>
      <c r="B31" s="401" t="s">
        <v>310</v>
      </c>
      <c r="C31" s="108" t="s">
        <v>311</v>
      </c>
      <c r="D31" s="108" t="s">
        <v>220</v>
      </c>
      <c r="E31" s="404" t="s">
        <v>312</v>
      </c>
      <c r="F31" s="112">
        <v>60000</v>
      </c>
      <c r="G31" s="113">
        <v>60000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60000</v>
      </c>
    </row>
    <row r="32" spans="1:18" s="106" customFormat="1" ht="44.25" customHeight="1">
      <c r="A32" s="102"/>
      <c r="B32" s="247" t="s">
        <v>487</v>
      </c>
      <c r="C32" s="406" t="s">
        <v>336</v>
      </c>
      <c r="D32" s="247" t="s">
        <v>487</v>
      </c>
      <c r="E32" s="407" t="s">
        <v>337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333</v>
      </c>
      <c r="C33" s="108" t="s">
        <v>334</v>
      </c>
      <c r="D33" s="108" t="s">
        <v>504</v>
      </c>
      <c r="E33" s="240" t="s">
        <v>335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3" t="s">
        <v>358</v>
      </c>
      <c r="C34" s="243"/>
      <c r="D34" s="243"/>
      <c r="E34" s="236" t="s">
        <v>343</v>
      </c>
      <c r="F34" s="244">
        <f>F35</f>
        <v>37225979</v>
      </c>
      <c r="G34" s="244">
        <f aca="true" t="shared" si="14" ref="G34:Q34">G35</f>
        <v>37225979</v>
      </c>
      <c r="H34" s="244">
        <f t="shared" si="14"/>
        <v>23812762</v>
      </c>
      <c r="I34" s="244">
        <f t="shared" si="14"/>
        <v>5129583</v>
      </c>
      <c r="J34" s="244">
        <f t="shared" si="14"/>
        <v>0</v>
      </c>
      <c r="K34" s="244">
        <f t="shared" si="14"/>
        <v>1975091</v>
      </c>
      <c r="L34" s="244">
        <f t="shared" si="14"/>
        <v>427000</v>
      </c>
      <c r="M34" s="244">
        <f t="shared" si="14"/>
        <v>0</v>
      </c>
      <c r="N34" s="244">
        <f t="shared" si="14"/>
        <v>0</v>
      </c>
      <c r="O34" s="244">
        <f t="shared" si="14"/>
        <v>1548091</v>
      </c>
      <c r="P34" s="244">
        <f t="shared" si="14"/>
        <v>1548091</v>
      </c>
      <c r="Q34" s="244">
        <f t="shared" si="14"/>
        <v>1269715</v>
      </c>
      <c r="R34" s="100">
        <f t="shared" si="1"/>
        <v>39201070</v>
      </c>
    </row>
    <row r="35" spans="1:18" ht="55.5" customHeight="1">
      <c r="A35" s="107"/>
      <c r="B35" s="238" t="s">
        <v>359</v>
      </c>
      <c r="C35" s="238"/>
      <c r="D35" s="238"/>
      <c r="E35" s="246" t="s">
        <v>343</v>
      </c>
      <c r="F35" s="250">
        <f aca="true" t="shared" si="15" ref="F35:Q35">F36+F38+F49+F53+F58</f>
        <v>37225979</v>
      </c>
      <c r="G35" s="250">
        <f t="shared" si="15"/>
        <v>37225979</v>
      </c>
      <c r="H35" s="250">
        <f t="shared" si="15"/>
        <v>23812762</v>
      </c>
      <c r="I35" s="250">
        <f t="shared" si="15"/>
        <v>5129583</v>
      </c>
      <c r="J35" s="250">
        <f t="shared" si="15"/>
        <v>0</v>
      </c>
      <c r="K35" s="250">
        <f t="shared" si="15"/>
        <v>1975091</v>
      </c>
      <c r="L35" s="250">
        <f t="shared" si="15"/>
        <v>427000</v>
      </c>
      <c r="M35" s="250">
        <f t="shared" si="15"/>
        <v>0</v>
      </c>
      <c r="N35" s="250">
        <f t="shared" si="15"/>
        <v>0</v>
      </c>
      <c r="O35" s="250">
        <f t="shared" si="15"/>
        <v>1548091</v>
      </c>
      <c r="P35" s="250">
        <f t="shared" si="15"/>
        <v>1548091</v>
      </c>
      <c r="Q35" s="250">
        <f t="shared" si="15"/>
        <v>1269715</v>
      </c>
      <c r="R35" s="100">
        <f t="shared" si="1"/>
        <v>39201070</v>
      </c>
    </row>
    <row r="36" spans="1:18" ht="34.5" customHeight="1">
      <c r="A36" s="107"/>
      <c r="B36" s="230" t="s">
        <v>487</v>
      </c>
      <c r="C36" s="103" t="s">
        <v>488</v>
      </c>
      <c r="D36" s="230" t="s">
        <v>487</v>
      </c>
      <c r="E36" s="104" t="s">
        <v>395</v>
      </c>
      <c r="F36" s="121">
        <f>F37</f>
        <v>351788</v>
      </c>
      <c r="G36" s="121">
        <f aca="true" t="shared" si="16" ref="G36:Q36">G37</f>
        <v>351788</v>
      </c>
      <c r="H36" s="121">
        <f t="shared" si="16"/>
        <v>277000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351788</v>
      </c>
    </row>
    <row r="37" spans="1:18" ht="66" customHeight="1">
      <c r="A37" s="107"/>
      <c r="B37" s="108" t="s">
        <v>361</v>
      </c>
      <c r="C37" s="108" t="s">
        <v>362</v>
      </c>
      <c r="D37" s="108" t="s">
        <v>214</v>
      </c>
      <c r="E37" s="240" t="s">
        <v>364</v>
      </c>
      <c r="F37" s="121">
        <v>351788</v>
      </c>
      <c r="G37" s="114">
        <v>351788</v>
      </c>
      <c r="H37" s="114">
        <v>277000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351788</v>
      </c>
    </row>
    <row r="38" spans="1:18" ht="27" customHeight="1">
      <c r="A38" s="107"/>
      <c r="B38" s="230" t="s">
        <v>487</v>
      </c>
      <c r="C38" s="103" t="s">
        <v>415</v>
      </c>
      <c r="D38" s="230" t="s">
        <v>487</v>
      </c>
      <c r="E38" s="104" t="s">
        <v>416</v>
      </c>
      <c r="F38" s="121">
        <f>F39+F40+F44+F45+F46</f>
        <v>34937623</v>
      </c>
      <c r="G38" s="121">
        <f aca="true" t="shared" si="17" ref="G38:Q38">G39+G40+G44+G45+G46</f>
        <v>34937623</v>
      </c>
      <c r="H38" s="121">
        <f t="shared" si="17"/>
        <v>22533462</v>
      </c>
      <c r="I38" s="121">
        <f t="shared" si="17"/>
        <v>4743573</v>
      </c>
      <c r="J38" s="121">
        <f t="shared" si="17"/>
        <v>0</v>
      </c>
      <c r="K38" s="121">
        <f t="shared" si="17"/>
        <v>1559297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1132297</v>
      </c>
      <c r="P38" s="121">
        <f t="shared" si="17"/>
        <v>1132297</v>
      </c>
      <c r="Q38" s="121">
        <f t="shared" si="17"/>
        <v>977974</v>
      </c>
      <c r="R38" s="100">
        <f t="shared" si="1"/>
        <v>36496920</v>
      </c>
    </row>
    <row r="39" spans="1:18" ht="33.75" customHeight="1">
      <c r="A39" s="107"/>
      <c r="B39" s="272" t="s">
        <v>365</v>
      </c>
      <c r="C39" s="272" t="s">
        <v>353</v>
      </c>
      <c r="D39" s="272" t="s">
        <v>344</v>
      </c>
      <c r="E39" s="118" t="s">
        <v>366</v>
      </c>
      <c r="F39" s="112">
        <v>5342393</v>
      </c>
      <c r="G39" s="113">
        <v>5342393</v>
      </c>
      <c r="H39" s="113">
        <v>3128900</v>
      </c>
      <c r="I39" s="113">
        <v>863600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5492393</v>
      </c>
    </row>
    <row r="40" spans="1:18" ht="96" customHeight="1">
      <c r="A40" s="107"/>
      <c r="B40" s="272" t="s">
        <v>367</v>
      </c>
      <c r="C40" s="272" t="s">
        <v>417</v>
      </c>
      <c r="D40" s="272" t="s">
        <v>345</v>
      </c>
      <c r="E40" s="118" t="s">
        <v>509</v>
      </c>
      <c r="F40" s="112">
        <v>25553883</v>
      </c>
      <c r="G40" s="113">
        <v>25553883</v>
      </c>
      <c r="H40" s="113">
        <v>16389962</v>
      </c>
      <c r="I40" s="113">
        <v>3676820</v>
      </c>
      <c r="J40" s="122"/>
      <c r="K40" s="112">
        <v>1364297</v>
      </c>
      <c r="L40" s="113">
        <v>232000</v>
      </c>
      <c r="M40" s="123"/>
      <c r="N40" s="123"/>
      <c r="O40" s="113">
        <v>1132297</v>
      </c>
      <c r="P40" s="113">
        <v>1132297</v>
      </c>
      <c r="Q40" s="122">
        <v>977974</v>
      </c>
      <c r="R40" s="100">
        <f t="shared" si="1"/>
        <v>26918180</v>
      </c>
    </row>
    <row r="41" spans="1:18" ht="126.75" customHeight="1">
      <c r="A41" s="107"/>
      <c r="B41" s="377" t="s">
        <v>367</v>
      </c>
      <c r="C41" s="377" t="s">
        <v>417</v>
      </c>
      <c r="D41" s="377" t="s">
        <v>345</v>
      </c>
      <c r="E41" s="124" t="s">
        <v>510</v>
      </c>
      <c r="F41" s="125">
        <v>10917600</v>
      </c>
      <c r="G41" s="125">
        <v>10917600</v>
      </c>
      <c r="H41" s="125">
        <v>8948850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10917600</v>
      </c>
    </row>
    <row r="42" spans="1:18" ht="176.25" customHeight="1">
      <c r="A42" s="107"/>
      <c r="B42" s="377" t="s">
        <v>367</v>
      </c>
      <c r="C42" s="377" t="s">
        <v>417</v>
      </c>
      <c r="D42" s="377" t="s">
        <v>345</v>
      </c>
      <c r="E42" s="124" t="s">
        <v>562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7" t="s">
        <v>367</v>
      </c>
      <c r="C43" s="377" t="s">
        <v>417</v>
      </c>
      <c r="D43" s="377" t="s">
        <v>345</v>
      </c>
      <c r="E43" s="124" t="s">
        <v>563</v>
      </c>
      <c r="F43" s="125">
        <v>1347400</v>
      </c>
      <c r="G43" s="125">
        <v>1347400</v>
      </c>
      <c r="H43" s="125">
        <v>380983</v>
      </c>
      <c r="I43" s="125">
        <v>882600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2" t="s">
        <v>368</v>
      </c>
      <c r="C44" s="272" t="s">
        <v>490</v>
      </c>
      <c r="D44" s="272" t="s">
        <v>356</v>
      </c>
      <c r="E44" s="241" t="s">
        <v>541</v>
      </c>
      <c r="F44" s="112">
        <v>2464504</v>
      </c>
      <c r="G44" s="113">
        <v>2464504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2509504</v>
      </c>
    </row>
    <row r="45" spans="1:18" ht="44.25" customHeight="1">
      <c r="A45" s="107"/>
      <c r="B45" s="272" t="s">
        <v>369</v>
      </c>
      <c r="C45" s="272" t="s">
        <v>372</v>
      </c>
      <c r="D45" s="272" t="s">
        <v>346</v>
      </c>
      <c r="E45" s="241" t="s">
        <v>370</v>
      </c>
      <c r="F45" s="112">
        <v>249200</v>
      </c>
      <c r="G45" s="113">
        <v>249200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249200</v>
      </c>
    </row>
    <row r="46" spans="1:18" s="128" customFormat="1" ht="41.25" customHeight="1">
      <c r="A46" s="126"/>
      <c r="B46" s="275" t="s">
        <v>371</v>
      </c>
      <c r="C46" s="275" t="s">
        <v>373</v>
      </c>
      <c r="D46" s="272" t="s">
        <v>487</v>
      </c>
      <c r="E46" s="249" t="s">
        <v>374</v>
      </c>
      <c r="F46" s="112">
        <f>F47+F48</f>
        <v>1327643</v>
      </c>
      <c r="G46" s="112">
        <f aca="true" t="shared" si="18" ref="G46:Q46">G47+G48</f>
        <v>1327643</v>
      </c>
      <c r="H46" s="112">
        <f t="shared" si="18"/>
        <v>983700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1327643</v>
      </c>
    </row>
    <row r="47" spans="1:18" s="128" customFormat="1" ht="41.25" customHeight="1">
      <c r="A47" s="126"/>
      <c r="B47" s="408" t="s">
        <v>167</v>
      </c>
      <c r="C47" s="409" t="s">
        <v>166</v>
      </c>
      <c r="D47" s="275" t="s">
        <v>346</v>
      </c>
      <c r="E47" s="382" t="s">
        <v>168</v>
      </c>
      <c r="F47" s="112">
        <v>1322213</v>
      </c>
      <c r="G47" s="113">
        <v>1322213</v>
      </c>
      <c r="H47" s="113">
        <v>983700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1322213</v>
      </c>
    </row>
    <row r="48" spans="1:18" s="128" customFormat="1" ht="41.25" customHeight="1">
      <c r="A48" s="126"/>
      <c r="B48" s="408" t="s">
        <v>511</v>
      </c>
      <c r="C48" s="409" t="s">
        <v>512</v>
      </c>
      <c r="D48" s="275" t="s">
        <v>346</v>
      </c>
      <c r="E48" s="382" t="s">
        <v>514</v>
      </c>
      <c r="F48" s="112">
        <v>5430</v>
      </c>
      <c r="G48" s="113">
        <v>5430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5430</v>
      </c>
    </row>
    <row r="49" spans="1:18" ht="30" customHeight="1">
      <c r="A49" s="107"/>
      <c r="B49" s="230" t="s">
        <v>487</v>
      </c>
      <c r="C49" s="248" t="s">
        <v>408</v>
      </c>
      <c r="D49" s="247" t="s">
        <v>487</v>
      </c>
      <c r="E49" s="390" t="s">
        <v>407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5" t="s">
        <v>222</v>
      </c>
      <c r="C50" s="272" t="s">
        <v>477</v>
      </c>
      <c r="D50" s="272" t="s">
        <v>487</v>
      </c>
      <c r="E50" s="241" t="s">
        <v>223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5" t="s">
        <v>224</v>
      </c>
      <c r="C51" s="272" t="s">
        <v>225</v>
      </c>
      <c r="D51" s="272" t="s">
        <v>347</v>
      </c>
      <c r="E51" s="382" t="s">
        <v>226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3" t="s">
        <v>227</v>
      </c>
      <c r="C52" s="383" t="s">
        <v>430</v>
      </c>
      <c r="D52" s="383" t="s">
        <v>347</v>
      </c>
      <c r="E52" s="384" t="s">
        <v>23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0" t="s">
        <v>487</v>
      </c>
      <c r="C53" s="103" t="s">
        <v>435</v>
      </c>
      <c r="D53" s="230" t="s">
        <v>487</v>
      </c>
      <c r="E53" s="104" t="s">
        <v>436</v>
      </c>
      <c r="F53" s="112">
        <f>F54+F56</f>
        <v>1818068</v>
      </c>
      <c r="G53" s="112">
        <f>G54+G56</f>
        <v>1818068</v>
      </c>
      <c r="H53" s="112">
        <f aca="true" t="shared" si="22" ref="H53:Q53">H54+H56</f>
        <v>1002300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4">
        <f t="shared" si="22"/>
        <v>0</v>
      </c>
      <c r="R53" s="100">
        <f t="shared" si="21"/>
        <v>1818068</v>
      </c>
      <c r="S53" s="131"/>
    </row>
    <row r="54" spans="1:18" ht="27" customHeight="1">
      <c r="A54" s="107"/>
      <c r="B54" s="379" t="s">
        <v>288</v>
      </c>
      <c r="C54" s="379" t="s">
        <v>432</v>
      </c>
      <c r="D54" s="380" t="s">
        <v>487</v>
      </c>
      <c r="E54" s="381" t="s">
        <v>24</v>
      </c>
      <c r="F54" s="112">
        <f>F55</f>
        <v>107000</v>
      </c>
      <c r="G54" s="112">
        <f aca="true" t="shared" si="23" ref="G54:Q54">G55</f>
        <v>107000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107000</v>
      </c>
    </row>
    <row r="55" spans="1:18" s="101" customFormat="1" ht="37.5">
      <c r="A55" s="132"/>
      <c r="B55" s="272" t="s">
        <v>289</v>
      </c>
      <c r="C55" s="272" t="s">
        <v>433</v>
      </c>
      <c r="D55" s="272" t="s">
        <v>348</v>
      </c>
      <c r="E55" s="241" t="s">
        <v>25</v>
      </c>
      <c r="F55" s="112">
        <v>107000</v>
      </c>
      <c r="G55" s="113">
        <v>107000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107000</v>
      </c>
    </row>
    <row r="56" spans="1:18" s="101" customFormat="1" ht="36.75" customHeight="1">
      <c r="A56" s="132"/>
      <c r="B56" s="272" t="s">
        <v>290</v>
      </c>
      <c r="C56" s="272" t="s">
        <v>385</v>
      </c>
      <c r="D56" s="380" t="s">
        <v>487</v>
      </c>
      <c r="E56" s="382" t="s">
        <v>383</v>
      </c>
      <c r="F56" s="112">
        <f>F57</f>
        <v>1711068</v>
      </c>
      <c r="G56" s="112">
        <f>G57</f>
        <v>1711068</v>
      </c>
      <c r="H56" s="112">
        <f aca="true" t="shared" si="24" ref="H56:Q56">H57</f>
        <v>1002300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4">
        <f t="shared" si="24"/>
        <v>0</v>
      </c>
      <c r="R56" s="100">
        <f>F56+K56</f>
        <v>1711068</v>
      </c>
    </row>
    <row r="57" spans="1:18" s="134" customFormat="1" ht="56.25">
      <c r="A57" s="133"/>
      <c r="B57" s="108" t="s">
        <v>291</v>
      </c>
      <c r="C57" s="108" t="s">
        <v>386</v>
      </c>
      <c r="D57" s="108" t="s">
        <v>348</v>
      </c>
      <c r="E57" s="392" t="s">
        <v>27</v>
      </c>
      <c r="F57" s="112">
        <v>1711068</v>
      </c>
      <c r="G57" s="113">
        <v>1711068</v>
      </c>
      <c r="H57" s="113">
        <v>1002300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1711068</v>
      </c>
    </row>
    <row r="58" spans="1:18" s="134" customFormat="1" ht="19.5">
      <c r="A58" s="133"/>
      <c r="B58" s="230" t="s">
        <v>487</v>
      </c>
      <c r="C58" s="393" t="s">
        <v>294</v>
      </c>
      <c r="D58" s="247" t="s">
        <v>487</v>
      </c>
      <c r="E58" s="395" t="s">
        <v>295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4">
        <f>Q59+Q62</f>
        <v>291741</v>
      </c>
      <c r="R58" s="100">
        <f t="shared" si="21"/>
        <v>415794</v>
      </c>
    </row>
    <row r="59" spans="1:18" s="134" customFormat="1" ht="37.5">
      <c r="A59" s="133"/>
      <c r="B59" s="482" t="s">
        <v>90</v>
      </c>
      <c r="C59" s="393" t="s">
        <v>89</v>
      </c>
      <c r="D59" s="247" t="s">
        <v>487</v>
      </c>
      <c r="E59" s="395" t="s">
        <v>91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4">
        <f>Q60+Q61</f>
        <v>30000</v>
      </c>
      <c r="R59" s="100">
        <f t="shared" si="21"/>
        <v>35000</v>
      </c>
    </row>
    <row r="60" spans="1:18" s="134" customFormat="1" ht="19.5">
      <c r="A60" s="133"/>
      <c r="B60" s="411" t="s">
        <v>133</v>
      </c>
      <c r="C60" s="272" t="s">
        <v>132</v>
      </c>
      <c r="D60" s="388">
        <v>443</v>
      </c>
      <c r="E60" s="118" t="s">
        <v>134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4"/>
      <c r="R60" s="100">
        <f t="shared" si="21"/>
        <v>0</v>
      </c>
    </row>
    <row r="61" spans="1:18" s="134" customFormat="1" ht="37.5">
      <c r="A61" s="133"/>
      <c r="B61" s="272" t="s">
        <v>87</v>
      </c>
      <c r="C61" s="272" t="s">
        <v>88</v>
      </c>
      <c r="D61" s="272" t="s">
        <v>217</v>
      </c>
      <c r="E61" s="118" t="s">
        <v>92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3" t="s">
        <v>487</v>
      </c>
      <c r="C62" s="393" t="s">
        <v>129</v>
      </c>
      <c r="D62" s="393" t="s">
        <v>487</v>
      </c>
      <c r="E62" s="395" t="s">
        <v>130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2" t="s">
        <v>125</v>
      </c>
      <c r="C63" s="272" t="s">
        <v>123</v>
      </c>
      <c r="D63" s="272" t="s">
        <v>124</v>
      </c>
      <c r="E63" s="118" t="s">
        <v>126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5" t="s">
        <v>230</v>
      </c>
      <c r="C64" s="245"/>
      <c r="D64" s="245"/>
      <c r="E64" s="236" t="s">
        <v>349</v>
      </c>
      <c r="F64" s="244">
        <f>F65</f>
        <v>67248356</v>
      </c>
      <c r="G64" s="244">
        <f aca="true" t="shared" si="27" ref="G64:Q64">G65</f>
        <v>67248356</v>
      </c>
      <c r="H64" s="244">
        <f t="shared" si="27"/>
        <v>2331100</v>
      </c>
      <c r="I64" s="244">
        <f t="shared" si="27"/>
        <v>42356</v>
      </c>
      <c r="J64" s="244">
        <f t="shared" si="27"/>
        <v>0</v>
      </c>
      <c r="K64" s="244">
        <f t="shared" si="27"/>
        <v>0</v>
      </c>
      <c r="L64" s="244">
        <f t="shared" si="27"/>
        <v>0</v>
      </c>
      <c r="M64" s="244">
        <f t="shared" si="27"/>
        <v>0</v>
      </c>
      <c r="N64" s="244">
        <f t="shared" si="27"/>
        <v>0</v>
      </c>
      <c r="O64" s="244">
        <f t="shared" si="27"/>
        <v>0</v>
      </c>
      <c r="P64" s="244">
        <f t="shared" si="27"/>
        <v>0</v>
      </c>
      <c r="Q64" s="250">
        <f t="shared" si="27"/>
        <v>0</v>
      </c>
      <c r="R64" s="100">
        <f t="shared" si="21"/>
        <v>67248356</v>
      </c>
    </row>
    <row r="65" spans="1:18" s="134" customFormat="1" ht="58.5">
      <c r="A65" s="133"/>
      <c r="B65" s="238" t="s">
        <v>231</v>
      </c>
      <c r="C65" s="238"/>
      <c r="D65" s="238"/>
      <c r="E65" s="251" t="s">
        <v>349</v>
      </c>
      <c r="F65" s="250">
        <f>F66+F68</f>
        <v>67248356</v>
      </c>
      <c r="G65" s="250">
        <f aca="true" t="shared" si="28" ref="G65:Q65">G66+G68</f>
        <v>67248356</v>
      </c>
      <c r="H65" s="250">
        <f t="shared" si="28"/>
        <v>2331100</v>
      </c>
      <c r="I65" s="250">
        <f t="shared" si="28"/>
        <v>42356</v>
      </c>
      <c r="J65" s="250">
        <f t="shared" si="28"/>
        <v>0</v>
      </c>
      <c r="K65" s="250">
        <f t="shared" si="28"/>
        <v>0</v>
      </c>
      <c r="L65" s="250">
        <f t="shared" si="28"/>
        <v>0</v>
      </c>
      <c r="M65" s="250">
        <f t="shared" si="28"/>
        <v>0</v>
      </c>
      <c r="N65" s="250">
        <f t="shared" si="28"/>
        <v>0</v>
      </c>
      <c r="O65" s="250">
        <f t="shared" si="28"/>
        <v>0</v>
      </c>
      <c r="P65" s="250">
        <f t="shared" si="28"/>
        <v>0</v>
      </c>
      <c r="Q65" s="250">
        <f t="shared" si="28"/>
        <v>0</v>
      </c>
      <c r="R65" s="100">
        <f t="shared" si="21"/>
        <v>67248356</v>
      </c>
    </row>
    <row r="66" spans="1:18" s="134" customFormat="1" ht="22.5" customHeight="1">
      <c r="A66" s="133"/>
      <c r="B66" s="230" t="s">
        <v>487</v>
      </c>
      <c r="C66" s="103" t="s">
        <v>488</v>
      </c>
      <c r="D66" s="230" t="s">
        <v>487</v>
      </c>
      <c r="E66" s="104" t="s">
        <v>395</v>
      </c>
      <c r="F66" s="121">
        <f>F67</f>
        <v>2958356</v>
      </c>
      <c r="G66" s="121">
        <f aca="true" t="shared" si="29" ref="G66:Q66">G67</f>
        <v>2958356</v>
      </c>
      <c r="H66" s="121">
        <f t="shared" si="29"/>
        <v>2331100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2958356</v>
      </c>
    </row>
    <row r="67" spans="1:18" s="134" customFormat="1" ht="68.25" customHeight="1">
      <c r="A67" s="133"/>
      <c r="B67" s="108" t="s">
        <v>232</v>
      </c>
      <c r="C67" s="108" t="s">
        <v>362</v>
      </c>
      <c r="D67" s="108" t="s">
        <v>214</v>
      </c>
      <c r="E67" s="240" t="s">
        <v>364</v>
      </c>
      <c r="F67" s="121">
        <v>2958356</v>
      </c>
      <c r="G67" s="114">
        <v>2958356</v>
      </c>
      <c r="H67" s="114">
        <v>2331100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2958356</v>
      </c>
    </row>
    <row r="68" spans="1:18" ht="30.75" customHeight="1">
      <c r="A68" s="107"/>
      <c r="B68" s="230" t="s">
        <v>487</v>
      </c>
      <c r="C68" s="248" t="s">
        <v>408</v>
      </c>
      <c r="D68" s="247" t="s">
        <v>487</v>
      </c>
      <c r="E68" s="378" t="s">
        <v>407</v>
      </c>
      <c r="F68" s="112">
        <f>F69+F72+F75+F79+F87+F88+F94+F95+F97+F96</f>
        <v>64290000</v>
      </c>
      <c r="G68" s="112">
        <f>G69+G72+G75+G79+G87+G88+G94+G95+G97+G96</f>
        <v>64290000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64290000</v>
      </c>
    </row>
    <row r="69" spans="1:18" s="134" customFormat="1" ht="96" customHeight="1">
      <c r="A69" s="133"/>
      <c r="B69" s="379" t="s">
        <v>238</v>
      </c>
      <c r="C69" s="379" t="s">
        <v>437</v>
      </c>
      <c r="D69" s="386" t="s">
        <v>487</v>
      </c>
      <c r="E69" s="381" t="s">
        <v>28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7" t="s">
        <v>239</v>
      </c>
      <c r="C70" s="275" t="s">
        <v>438</v>
      </c>
      <c r="D70" s="275" t="s">
        <v>350</v>
      </c>
      <c r="E70" s="249" t="s">
        <v>240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7" t="s">
        <v>241</v>
      </c>
      <c r="C71" s="275" t="s">
        <v>439</v>
      </c>
      <c r="D71" s="275" t="s">
        <v>352</v>
      </c>
      <c r="E71" s="249" t="s">
        <v>29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7" t="s">
        <v>242</v>
      </c>
      <c r="C72" s="275" t="s">
        <v>440</v>
      </c>
      <c r="D72" s="388" t="s">
        <v>487</v>
      </c>
      <c r="E72" s="118" t="s">
        <v>30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7" t="s">
        <v>243</v>
      </c>
      <c r="C73" s="275" t="s">
        <v>441</v>
      </c>
      <c r="D73" s="275" t="s">
        <v>350</v>
      </c>
      <c r="E73" s="249" t="s">
        <v>30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7" t="s">
        <v>244</v>
      </c>
      <c r="C74" s="275" t="s">
        <v>442</v>
      </c>
      <c r="D74" s="275" t="s">
        <v>352</v>
      </c>
      <c r="E74" s="249" t="s">
        <v>31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7" t="s">
        <v>248</v>
      </c>
      <c r="C75" s="117" t="s">
        <v>245</v>
      </c>
      <c r="D75" s="388" t="s">
        <v>487</v>
      </c>
      <c r="E75" s="118" t="s">
        <v>249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5" t="s">
        <v>250</v>
      </c>
      <c r="C76" s="111" t="s">
        <v>251</v>
      </c>
      <c r="D76" s="111" t="s">
        <v>350</v>
      </c>
      <c r="E76" s="118" t="s">
        <v>252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5" t="s">
        <v>253</v>
      </c>
      <c r="C77" s="111" t="s">
        <v>254</v>
      </c>
      <c r="D77" s="111" t="s">
        <v>351</v>
      </c>
      <c r="E77" s="118" t="s">
        <v>246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5" t="s">
        <v>255</v>
      </c>
      <c r="C78" s="111" t="s">
        <v>256</v>
      </c>
      <c r="D78" s="111" t="s">
        <v>351</v>
      </c>
      <c r="E78" s="118" t="s">
        <v>247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7" t="s">
        <v>257</v>
      </c>
      <c r="C79" s="275" t="s">
        <v>445</v>
      </c>
      <c r="D79" s="388" t="s">
        <v>487</v>
      </c>
      <c r="E79" s="118" t="s">
        <v>67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7" t="s">
        <v>258</v>
      </c>
      <c r="C80" s="275" t="s">
        <v>446</v>
      </c>
      <c r="D80" s="275" t="s">
        <v>347</v>
      </c>
      <c r="E80" s="118" t="s">
        <v>32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7" t="s">
        <v>259</v>
      </c>
      <c r="C81" s="275" t="s">
        <v>447</v>
      </c>
      <c r="D81" s="275" t="s">
        <v>347</v>
      </c>
      <c r="E81" s="118" t="s">
        <v>260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7" t="s">
        <v>261</v>
      </c>
      <c r="C82" s="275" t="s">
        <v>448</v>
      </c>
      <c r="D82" s="275" t="s">
        <v>347</v>
      </c>
      <c r="E82" s="118" t="s">
        <v>33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7" t="s">
        <v>262</v>
      </c>
      <c r="C83" s="275" t="s">
        <v>449</v>
      </c>
      <c r="D83" s="275" t="s">
        <v>347</v>
      </c>
      <c r="E83" s="118" t="s">
        <v>34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7" t="s">
        <v>263</v>
      </c>
      <c r="C84" s="275" t="s">
        <v>450</v>
      </c>
      <c r="D84" s="275" t="s">
        <v>347</v>
      </c>
      <c r="E84" s="118" t="s">
        <v>35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7" t="s">
        <v>264</v>
      </c>
      <c r="C85" s="275" t="s">
        <v>451</v>
      </c>
      <c r="D85" s="275" t="s">
        <v>347</v>
      </c>
      <c r="E85" s="118" t="s">
        <v>36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7" t="s">
        <v>68</v>
      </c>
      <c r="C86" s="275" t="s">
        <v>69</v>
      </c>
      <c r="D86" s="275" t="s">
        <v>347</v>
      </c>
      <c r="E86" s="118" t="s">
        <v>37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7" t="s">
        <v>266</v>
      </c>
      <c r="C87" s="275" t="s">
        <v>452</v>
      </c>
      <c r="D87" s="275" t="s">
        <v>351</v>
      </c>
      <c r="E87" s="242" t="s">
        <v>44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7" t="s">
        <v>267</v>
      </c>
      <c r="C88" s="272" t="s">
        <v>453</v>
      </c>
      <c r="D88" s="272" t="s">
        <v>487</v>
      </c>
      <c r="E88" s="118" t="s">
        <v>70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7" t="s">
        <v>542</v>
      </c>
      <c r="C89" s="272" t="s">
        <v>543</v>
      </c>
      <c r="D89" s="272" t="s">
        <v>353</v>
      </c>
      <c r="E89" s="118" t="s">
        <v>265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7" t="s">
        <v>4</v>
      </c>
      <c r="C90" s="272" t="s">
        <v>15</v>
      </c>
      <c r="D90" s="272" t="s">
        <v>353</v>
      </c>
      <c r="E90" s="118" t="s">
        <v>14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7" t="s">
        <v>17</v>
      </c>
      <c r="C91" s="272" t="s">
        <v>18</v>
      </c>
      <c r="D91" s="272" t="s">
        <v>353</v>
      </c>
      <c r="E91" s="118" t="s">
        <v>16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35" t="s">
        <v>421</v>
      </c>
      <c r="C92" s="536">
        <v>3084</v>
      </c>
      <c r="D92" s="537">
        <v>1040</v>
      </c>
      <c r="E92" s="538" t="s">
        <v>422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7" t="s">
        <v>19</v>
      </c>
      <c r="C93" s="272" t="s">
        <v>20</v>
      </c>
      <c r="D93" s="272" t="s">
        <v>353</v>
      </c>
      <c r="E93" s="118" t="s">
        <v>21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7" t="s">
        <v>268</v>
      </c>
      <c r="C94" s="272" t="s">
        <v>454</v>
      </c>
      <c r="D94" s="272" t="s">
        <v>350</v>
      </c>
      <c r="E94" s="118" t="s">
        <v>71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7" t="s">
        <v>275</v>
      </c>
      <c r="C95" s="272" t="s">
        <v>431</v>
      </c>
      <c r="D95" s="388" t="s">
        <v>487</v>
      </c>
      <c r="E95" s="118" t="s">
        <v>274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7" t="s">
        <v>86</v>
      </c>
      <c r="C96" s="272" t="s">
        <v>228</v>
      </c>
      <c r="D96" s="388">
        <v>1040</v>
      </c>
      <c r="E96" s="118" t="s">
        <v>237</v>
      </c>
      <c r="F96" s="112">
        <v>947100</v>
      </c>
      <c r="G96" s="113">
        <v>947100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947100</v>
      </c>
    </row>
    <row r="97" spans="1:18" ht="18.75">
      <c r="A97" s="107"/>
      <c r="B97" s="275" t="s">
        <v>276</v>
      </c>
      <c r="C97" s="272" t="s">
        <v>270</v>
      </c>
      <c r="D97" s="388" t="s">
        <v>487</v>
      </c>
      <c r="E97" s="241" t="s">
        <v>229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277</v>
      </c>
      <c r="C98" s="108" t="s">
        <v>272</v>
      </c>
      <c r="D98" s="108" t="s">
        <v>490</v>
      </c>
      <c r="E98" s="240" t="s">
        <v>273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3" t="s">
        <v>505</v>
      </c>
      <c r="C99" s="243"/>
      <c r="D99" s="243"/>
      <c r="E99" s="236" t="s">
        <v>354</v>
      </c>
      <c r="F99" s="244">
        <f>F100</f>
        <v>3359090</v>
      </c>
      <c r="G99" s="244">
        <f aca="true" t="shared" si="37" ref="G99:Q99">G100</f>
        <v>3359090</v>
      </c>
      <c r="H99" s="244">
        <f t="shared" si="37"/>
        <v>2307700</v>
      </c>
      <c r="I99" s="244">
        <f t="shared" si="37"/>
        <v>211840</v>
      </c>
      <c r="J99" s="244">
        <f t="shared" si="37"/>
        <v>0</v>
      </c>
      <c r="K99" s="244">
        <f t="shared" si="37"/>
        <v>121100</v>
      </c>
      <c r="L99" s="244">
        <f t="shared" si="37"/>
        <v>76100</v>
      </c>
      <c r="M99" s="244">
        <f t="shared" si="37"/>
        <v>42560</v>
      </c>
      <c r="N99" s="244">
        <f t="shared" si="37"/>
        <v>0</v>
      </c>
      <c r="O99" s="244">
        <f t="shared" si="37"/>
        <v>45000</v>
      </c>
      <c r="P99" s="244">
        <f t="shared" si="37"/>
        <v>45000</v>
      </c>
      <c r="Q99" s="244">
        <f t="shared" si="37"/>
        <v>12000</v>
      </c>
      <c r="R99" s="100">
        <f t="shared" si="35"/>
        <v>3480190</v>
      </c>
    </row>
    <row r="100" spans="1:18" ht="60.75" customHeight="1">
      <c r="A100" s="107"/>
      <c r="B100" s="238" t="s">
        <v>506</v>
      </c>
      <c r="C100" s="238"/>
      <c r="D100" s="238"/>
      <c r="E100" s="251" t="s">
        <v>354</v>
      </c>
      <c r="F100" s="250">
        <f>F101+F105+F103</f>
        <v>3359090</v>
      </c>
      <c r="G100" s="250">
        <f aca="true" t="shared" si="38" ref="G100:Q100">G101+G105+G103</f>
        <v>3359090</v>
      </c>
      <c r="H100" s="250">
        <f t="shared" si="38"/>
        <v>2307700</v>
      </c>
      <c r="I100" s="250">
        <f t="shared" si="38"/>
        <v>211840</v>
      </c>
      <c r="J100" s="250">
        <f t="shared" si="38"/>
        <v>0</v>
      </c>
      <c r="K100" s="250">
        <f t="shared" si="38"/>
        <v>121100</v>
      </c>
      <c r="L100" s="250">
        <f t="shared" si="38"/>
        <v>76100</v>
      </c>
      <c r="M100" s="250">
        <f t="shared" si="38"/>
        <v>42560</v>
      </c>
      <c r="N100" s="250">
        <f t="shared" si="38"/>
        <v>0</v>
      </c>
      <c r="O100" s="250">
        <f t="shared" si="38"/>
        <v>45000</v>
      </c>
      <c r="P100" s="250">
        <f t="shared" si="38"/>
        <v>45000</v>
      </c>
      <c r="Q100" s="250">
        <f t="shared" si="38"/>
        <v>12000</v>
      </c>
      <c r="R100" s="100">
        <f t="shared" si="35"/>
        <v>3480190</v>
      </c>
    </row>
    <row r="101" spans="1:18" ht="38.25" customHeight="1">
      <c r="A101" s="107"/>
      <c r="B101" s="230" t="s">
        <v>487</v>
      </c>
      <c r="C101" s="103" t="s">
        <v>488</v>
      </c>
      <c r="D101" s="230" t="s">
        <v>487</v>
      </c>
      <c r="E101" s="104" t="s">
        <v>395</v>
      </c>
      <c r="F101" s="127">
        <f>F102</f>
        <v>433000</v>
      </c>
      <c r="G101" s="127">
        <f aca="true" t="shared" si="39" ref="G101:Q101">G102</f>
        <v>433000</v>
      </c>
      <c r="H101" s="127">
        <f t="shared" si="39"/>
        <v>340000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445000</v>
      </c>
    </row>
    <row r="102" spans="1:18" ht="66.75" customHeight="1">
      <c r="A102" s="107"/>
      <c r="B102" s="108" t="s">
        <v>233</v>
      </c>
      <c r="C102" s="108" t="s">
        <v>362</v>
      </c>
      <c r="D102" s="108" t="s">
        <v>214</v>
      </c>
      <c r="E102" s="240" t="s">
        <v>364</v>
      </c>
      <c r="F102" s="121">
        <v>433000</v>
      </c>
      <c r="G102" s="114">
        <v>433000</v>
      </c>
      <c r="H102" s="114">
        <v>340000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445000</v>
      </c>
    </row>
    <row r="103" spans="1:18" ht="36.75" customHeight="1">
      <c r="A103" s="107"/>
      <c r="B103" s="230" t="s">
        <v>487</v>
      </c>
      <c r="C103" s="103" t="s">
        <v>415</v>
      </c>
      <c r="D103" s="230" t="s">
        <v>487</v>
      </c>
      <c r="E103" s="104" t="s">
        <v>416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89" t="s">
        <v>278</v>
      </c>
      <c r="C104" s="108" t="s">
        <v>279</v>
      </c>
      <c r="D104" s="389" t="s">
        <v>356</v>
      </c>
      <c r="E104" s="240" t="s">
        <v>280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0" t="s">
        <v>487</v>
      </c>
      <c r="C105" s="103" t="s">
        <v>459</v>
      </c>
      <c r="D105" s="230" t="s">
        <v>487</v>
      </c>
      <c r="E105" s="390" t="s">
        <v>458</v>
      </c>
      <c r="F105" s="121">
        <f>F107+F106</f>
        <v>1218240</v>
      </c>
      <c r="G105" s="121">
        <f aca="true" t="shared" si="41" ref="G105:Q105">G107+G106</f>
        <v>1218240</v>
      </c>
      <c r="H105" s="121">
        <f t="shared" si="41"/>
        <v>674100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1251240</v>
      </c>
    </row>
    <row r="106" spans="1:18" s="131" customFormat="1" ht="18.75">
      <c r="A106" s="139"/>
      <c r="B106" s="391">
        <v>1014030</v>
      </c>
      <c r="C106" s="272" t="s">
        <v>460</v>
      </c>
      <c r="D106" s="272" t="s">
        <v>355</v>
      </c>
      <c r="E106" s="241" t="s">
        <v>281</v>
      </c>
      <c r="F106" s="112">
        <v>839840</v>
      </c>
      <c r="G106" s="113">
        <v>839840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5"/>
      <c r="R106" s="100">
        <f t="shared" si="35"/>
        <v>872840</v>
      </c>
    </row>
    <row r="107" spans="1:18" s="131" customFormat="1" ht="45" customHeight="1">
      <c r="A107" s="138"/>
      <c r="B107" s="391">
        <v>1014080</v>
      </c>
      <c r="C107" s="272" t="s">
        <v>282</v>
      </c>
      <c r="D107" s="272" t="s">
        <v>487</v>
      </c>
      <c r="E107" s="241" t="s">
        <v>283</v>
      </c>
      <c r="F107" s="112">
        <f>F108+F109</f>
        <v>378400</v>
      </c>
      <c r="G107" s="112">
        <f aca="true" t="shared" si="42" ref="G107:Q107">G108+G109</f>
        <v>378400</v>
      </c>
      <c r="H107" s="112">
        <f t="shared" si="42"/>
        <v>145400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378400</v>
      </c>
    </row>
    <row r="108" spans="1:18" s="131" customFormat="1" ht="42" customHeight="1">
      <c r="A108" s="138"/>
      <c r="B108" s="391">
        <v>1014081</v>
      </c>
      <c r="C108" s="272" t="s">
        <v>284</v>
      </c>
      <c r="D108" s="272" t="s">
        <v>45</v>
      </c>
      <c r="E108" s="241" t="s">
        <v>286</v>
      </c>
      <c r="F108" s="112">
        <v>216900</v>
      </c>
      <c r="G108" s="113">
        <v>216900</v>
      </c>
      <c r="H108" s="113">
        <v>145400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216900</v>
      </c>
    </row>
    <row r="109" spans="1:18" s="131" customFormat="1" ht="27" customHeight="1">
      <c r="A109" s="138"/>
      <c r="B109" s="391">
        <v>1014082</v>
      </c>
      <c r="C109" s="272" t="s">
        <v>285</v>
      </c>
      <c r="D109" s="272" t="s">
        <v>45</v>
      </c>
      <c r="E109" s="241" t="s">
        <v>287</v>
      </c>
      <c r="F109" s="112">
        <v>161500</v>
      </c>
      <c r="G109" s="113">
        <v>161500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161500</v>
      </c>
    </row>
    <row r="110" spans="1:18" ht="40.5">
      <c r="A110" s="107"/>
      <c r="B110" s="243" t="s">
        <v>234</v>
      </c>
      <c r="C110" s="243"/>
      <c r="D110" s="243"/>
      <c r="E110" s="236" t="s">
        <v>357</v>
      </c>
      <c r="F110" s="244">
        <f>F111</f>
        <v>3327054</v>
      </c>
      <c r="G110" s="244">
        <f aca="true" t="shared" si="43" ref="G110:Q110">G111</f>
        <v>3317054</v>
      </c>
      <c r="H110" s="244">
        <f t="shared" si="43"/>
        <v>916700</v>
      </c>
      <c r="I110" s="244">
        <f t="shared" si="43"/>
        <v>20400</v>
      </c>
      <c r="J110" s="244">
        <f t="shared" si="43"/>
        <v>0</v>
      </c>
      <c r="K110" s="244">
        <f t="shared" si="43"/>
        <v>533000</v>
      </c>
      <c r="L110" s="244">
        <f t="shared" si="43"/>
        <v>0</v>
      </c>
      <c r="M110" s="244">
        <f t="shared" si="43"/>
        <v>0</v>
      </c>
      <c r="N110" s="244">
        <f t="shared" si="43"/>
        <v>0</v>
      </c>
      <c r="O110" s="244">
        <f t="shared" si="43"/>
        <v>533000</v>
      </c>
      <c r="P110" s="244">
        <f t="shared" si="43"/>
        <v>533000</v>
      </c>
      <c r="Q110" s="244">
        <f t="shared" si="43"/>
        <v>182025</v>
      </c>
      <c r="R110" s="100">
        <f t="shared" si="35"/>
        <v>3860054</v>
      </c>
    </row>
    <row r="111" spans="1:18" s="131" customFormat="1" ht="39">
      <c r="A111" s="138"/>
      <c r="B111" s="238" t="s">
        <v>235</v>
      </c>
      <c r="C111" s="238"/>
      <c r="D111" s="238"/>
      <c r="E111" s="251" t="s">
        <v>46</v>
      </c>
      <c r="F111" s="250">
        <f>F112+F114+F117</f>
        <v>3327054</v>
      </c>
      <c r="G111" s="250">
        <f aca="true" t="shared" si="44" ref="G111:N111">G112+G114+G117</f>
        <v>3317054</v>
      </c>
      <c r="H111" s="250">
        <f t="shared" si="44"/>
        <v>916700</v>
      </c>
      <c r="I111" s="250">
        <f t="shared" si="44"/>
        <v>20400</v>
      </c>
      <c r="J111" s="250">
        <f t="shared" si="44"/>
        <v>0</v>
      </c>
      <c r="K111" s="250">
        <f>K112+K114+K117</f>
        <v>533000</v>
      </c>
      <c r="L111" s="250">
        <f t="shared" si="44"/>
        <v>0</v>
      </c>
      <c r="M111" s="250">
        <f t="shared" si="44"/>
        <v>0</v>
      </c>
      <c r="N111" s="250">
        <f t="shared" si="44"/>
        <v>0</v>
      </c>
      <c r="O111" s="250">
        <f>O112+O114+O117</f>
        <v>533000</v>
      </c>
      <c r="P111" s="250">
        <f>P112+P114+P117</f>
        <v>533000</v>
      </c>
      <c r="Q111" s="250">
        <f>Q112+Q114+Q117</f>
        <v>182025</v>
      </c>
      <c r="R111" s="100">
        <f t="shared" si="35"/>
        <v>3860054</v>
      </c>
    </row>
    <row r="112" spans="1:18" s="131" customFormat="1" ht="18.75">
      <c r="A112" s="138"/>
      <c r="B112" s="230" t="s">
        <v>487</v>
      </c>
      <c r="C112" s="103" t="s">
        <v>488</v>
      </c>
      <c r="D112" s="230" t="s">
        <v>487</v>
      </c>
      <c r="E112" s="104" t="s">
        <v>395</v>
      </c>
      <c r="F112" s="121">
        <f>F113</f>
        <v>1207400</v>
      </c>
      <c r="G112" s="121">
        <f aca="true" t="shared" si="45" ref="G112:Q112">G113</f>
        <v>1207400</v>
      </c>
      <c r="H112" s="121">
        <f t="shared" si="45"/>
        <v>916700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1207400</v>
      </c>
    </row>
    <row r="113" spans="1:18" s="101" customFormat="1" ht="59.25" customHeight="1">
      <c r="A113" s="132"/>
      <c r="B113" s="108" t="s">
        <v>236</v>
      </c>
      <c r="C113" s="108" t="s">
        <v>362</v>
      </c>
      <c r="D113" s="108" t="s">
        <v>214</v>
      </c>
      <c r="E113" s="240" t="s">
        <v>364</v>
      </c>
      <c r="F113" s="121">
        <v>1207400</v>
      </c>
      <c r="G113" s="136">
        <v>1207400</v>
      </c>
      <c r="H113" s="136">
        <v>916700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1207400</v>
      </c>
    </row>
    <row r="114" spans="1:18" s="101" customFormat="1" ht="29.25" customHeight="1">
      <c r="A114" s="132"/>
      <c r="B114" s="230" t="s">
        <v>487</v>
      </c>
      <c r="C114" s="103" t="s">
        <v>397</v>
      </c>
      <c r="D114" s="230" t="s">
        <v>487</v>
      </c>
      <c r="E114" s="104" t="s">
        <v>338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339</v>
      </c>
      <c r="C115" s="108" t="s">
        <v>325</v>
      </c>
      <c r="D115" s="108" t="s">
        <v>221</v>
      </c>
      <c r="E115" s="404" t="s">
        <v>376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5" t="s">
        <v>377</v>
      </c>
      <c r="C116" s="375" t="s">
        <v>378</v>
      </c>
      <c r="D116" s="375"/>
      <c r="E116" s="376" t="s">
        <v>379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0" t="s">
        <v>487</v>
      </c>
      <c r="C117" s="103" t="s">
        <v>340</v>
      </c>
      <c r="D117" s="230" t="s">
        <v>487</v>
      </c>
      <c r="E117" s="104" t="s">
        <v>388</v>
      </c>
      <c r="F117" s="127">
        <f>F118+F121</f>
        <v>2109654</v>
      </c>
      <c r="G117" s="127">
        <f>G118+G121</f>
        <v>2109654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2642654</v>
      </c>
    </row>
    <row r="118" spans="1:18" s="101" customFormat="1" ht="75">
      <c r="A118" s="138"/>
      <c r="B118" s="476">
        <v>3719700</v>
      </c>
      <c r="C118" s="103" t="s">
        <v>341</v>
      </c>
      <c r="D118" s="230" t="s">
        <v>487</v>
      </c>
      <c r="E118" s="104" t="s">
        <v>342</v>
      </c>
      <c r="F118" s="127">
        <f>F119+F120</f>
        <v>2024654</v>
      </c>
      <c r="G118" s="127">
        <f>G119+G120</f>
        <v>2024654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2557654</v>
      </c>
    </row>
    <row r="119" spans="1:18" s="101" customFormat="1" ht="37.5">
      <c r="A119" s="138"/>
      <c r="B119" s="391">
        <v>3719750</v>
      </c>
      <c r="C119" s="272" t="s">
        <v>443</v>
      </c>
      <c r="D119" s="272" t="s">
        <v>380</v>
      </c>
      <c r="E119" s="241" t="s">
        <v>444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1">
        <v>3719770</v>
      </c>
      <c r="C120" s="272" t="s">
        <v>331</v>
      </c>
      <c r="D120" s="272" t="s">
        <v>380</v>
      </c>
      <c r="E120" s="241" t="s">
        <v>332</v>
      </c>
      <c r="F120" s="121">
        <v>2024654</v>
      </c>
      <c r="G120" s="116">
        <v>2024654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2024654</v>
      </c>
    </row>
    <row r="121" spans="1:18" ht="73.5" customHeight="1">
      <c r="A121" s="107"/>
      <c r="B121" s="477">
        <v>3719800</v>
      </c>
      <c r="C121" s="393" t="s">
        <v>199</v>
      </c>
      <c r="D121" s="393" t="s">
        <v>487</v>
      </c>
      <c r="E121" s="394" t="s">
        <v>547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7"/>
      <c r="C122" s="393"/>
      <c r="D122" s="393"/>
      <c r="E122" s="394"/>
      <c r="F122" s="121"/>
      <c r="G122" s="116"/>
      <c r="H122" s="116"/>
      <c r="I122" s="116"/>
      <c r="J122" s="480"/>
      <c r="K122" s="121"/>
      <c r="L122" s="481"/>
      <c r="M122" s="481"/>
      <c r="N122" s="481"/>
      <c r="O122" s="481"/>
      <c r="P122" s="480"/>
      <c r="Q122" s="480"/>
      <c r="R122" s="100"/>
    </row>
    <row r="123" spans="1:18" ht="18.75" hidden="1">
      <c r="A123" s="107"/>
      <c r="B123" s="391"/>
      <c r="C123" s="272"/>
      <c r="D123" s="272"/>
      <c r="E123" s="241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1"/>
      <c r="C124" s="272"/>
      <c r="D124" s="272"/>
      <c r="E124" s="241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4"/>
      <c r="C125" s="374"/>
      <c r="D125" s="374"/>
      <c r="E125" s="445" t="s">
        <v>381</v>
      </c>
      <c r="F125" s="129">
        <f aca="true" t="shared" si="49" ref="F125:Q125">F8+F34+F64+F99+F110</f>
        <v>125343479</v>
      </c>
      <c r="G125" s="129">
        <f t="shared" si="49"/>
        <v>125333479</v>
      </c>
      <c r="H125" s="129">
        <f t="shared" si="49"/>
        <v>35924002</v>
      </c>
      <c r="I125" s="129">
        <f t="shared" si="49"/>
        <v>5822179</v>
      </c>
      <c r="J125" s="129">
        <f t="shared" si="49"/>
        <v>0</v>
      </c>
      <c r="K125" s="129">
        <f t="shared" si="49"/>
        <v>4440692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3857392</v>
      </c>
      <c r="P125" s="129">
        <f t="shared" si="49"/>
        <v>3822182</v>
      </c>
      <c r="Q125" s="129">
        <f t="shared" si="49"/>
        <v>1846740</v>
      </c>
      <c r="R125" s="100">
        <f t="shared" si="35"/>
        <v>129784171</v>
      </c>
    </row>
    <row r="126" spans="2:18" ht="20.25">
      <c r="B126" s="446"/>
      <c r="C126" s="446"/>
      <c r="D126" s="446"/>
      <c r="E126" s="447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9"/>
    </row>
    <row r="127" spans="2:18" ht="20.25">
      <c r="B127" s="446"/>
      <c r="C127" s="446"/>
      <c r="D127" s="446"/>
      <c r="E127" s="447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9"/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5:15" ht="18.75">
      <c r="E129" s="370" t="s">
        <v>195</v>
      </c>
      <c r="O129" s="144" t="s">
        <v>384</v>
      </c>
    </row>
    <row r="130" spans="5:15" ht="18.75">
      <c r="E130" s="370"/>
      <c r="O130" s="144"/>
    </row>
    <row r="131" spans="7:18" ht="18.75">
      <c r="G131" s="144"/>
      <c r="R131" s="144"/>
    </row>
    <row r="132" spans="7:18" ht="18.75">
      <c r="G132" s="145">
        <f>G125-G131+10000</f>
        <v>125343479</v>
      </c>
      <c r="R132" s="286"/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5"/>
  <sheetViews>
    <sheetView showZeros="0" view="pageBreakPreview" zoomScale="75" zoomScaleNormal="75" zoomScaleSheetLayoutView="75" zoomScalePageLayoutView="0" workbookViewId="0" topLeftCell="N1">
      <selection activeCell="T1" sqref="T1:Z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4" width="16.7109375" style="146" customWidth="1"/>
    <col min="25" max="25" width="17.57421875" style="146" customWidth="1"/>
    <col min="26" max="26" width="17.8515625" style="146" customWidth="1"/>
    <col min="27" max="27" width="2.57421875" style="146" customWidth="1"/>
    <col min="28" max="28" width="8.8515625" style="146" customWidth="1"/>
    <col min="29" max="16384" width="8.8515625" style="146" customWidth="1"/>
  </cols>
  <sheetData>
    <row r="1" spans="1:27" ht="92.25" customHeight="1">
      <c r="A1" s="146" t="s">
        <v>179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624" t="s">
        <v>567</v>
      </c>
      <c r="U1" s="624"/>
      <c r="V1" s="624"/>
      <c r="W1" s="624"/>
      <c r="X1" s="624"/>
      <c r="Y1" s="624"/>
      <c r="Z1" s="624"/>
      <c r="AA1" s="522"/>
    </row>
    <row r="2" spans="14:15" ht="6" customHeight="1">
      <c r="N2" s="149"/>
      <c r="O2" s="149"/>
    </row>
    <row r="3" spans="1:29" ht="45.75" customHeight="1">
      <c r="A3" s="150"/>
      <c r="B3" s="150"/>
      <c r="C3" s="150"/>
      <c r="D3" s="632" t="s">
        <v>319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</row>
    <row r="4" spans="1:25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6" ht="15" customHeight="1" thickBot="1">
      <c r="A5" s="615" t="s">
        <v>382</v>
      </c>
      <c r="B5" s="616"/>
      <c r="C5" s="617"/>
      <c r="D5" s="609" t="s">
        <v>387</v>
      </c>
      <c r="E5" s="636" t="s">
        <v>388</v>
      </c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8"/>
      <c r="Z5" s="641" t="s">
        <v>551</v>
      </c>
    </row>
    <row r="6" spans="1:26" ht="51.75" customHeight="1" thickBot="1">
      <c r="A6" s="618"/>
      <c r="B6" s="619"/>
      <c r="C6" s="620"/>
      <c r="D6" s="610"/>
      <c r="E6" s="634" t="s">
        <v>139</v>
      </c>
      <c r="F6" s="625" t="s">
        <v>389</v>
      </c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513"/>
      <c r="U6" s="513"/>
      <c r="V6" s="513"/>
      <c r="W6" s="513"/>
      <c r="X6" s="513"/>
      <c r="Y6" s="502" t="s">
        <v>548</v>
      </c>
      <c r="Z6" s="642"/>
    </row>
    <row r="7" spans="1:26" ht="13.5" customHeight="1">
      <c r="A7" s="618"/>
      <c r="B7" s="619"/>
      <c r="C7" s="620"/>
      <c r="D7" s="610"/>
      <c r="E7" s="633"/>
      <c r="F7" s="633" t="s">
        <v>390</v>
      </c>
      <c r="G7" s="643" t="s">
        <v>127</v>
      </c>
      <c r="H7" s="627" t="s">
        <v>77</v>
      </c>
      <c r="I7" s="635" t="s">
        <v>531</v>
      </c>
      <c r="J7" s="633" t="s">
        <v>128</v>
      </c>
      <c r="K7" s="640" t="s">
        <v>391</v>
      </c>
      <c r="L7" s="639" t="s">
        <v>393</v>
      </c>
      <c r="M7" s="639" t="s">
        <v>394</v>
      </c>
      <c r="N7" s="633" t="s">
        <v>550</v>
      </c>
      <c r="O7" s="633" t="s">
        <v>399</v>
      </c>
      <c r="P7" s="633" t="s">
        <v>400</v>
      </c>
      <c r="Q7" s="633" t="s">
        <v>401</v>
      </c>
      <c r="R7" s="633" t="s">
        <v>402</v>
      </c>
      <c r="S7" s="633" t="s">
        <v>544</v>
      </c>
      <c r="T7" s="647" t="s">
        <v>560</v>
      </c>
      <c r="U7" s="630" t="s">
        <v>0</v>
      </c>
      <c r="V7" s="630" t="s">
        <v>561</v>
      </c>
      <c r="W7" s="630" t="s">
        <v>423</v>
      </c>
      <c r="X7" s="630" t="s">
        <v>162</v>
      </c>
      <c r="Y7" s="643" t="s">
        <v>549</v>
      </c>
      <c r="Z7" s="642"/>
    </row>
    <row r="8" spans="1:26" ht="22.5" customHeight="1">
      <c r="A8" s="618"/>
      <c r="B8" s="619"/>
      <c r="C8" s="620"/>
      <c r="D8" s="610"/>
      <c r="E8" s="633"/>
      <c r="F8" s="633"/>
      <c r="G8" s="643"/>
      <c r="H8" s="628"/>
      <c r="I8" s="635"/>
      <c r="J8" s="633"/>
      <c r="K8" s="640"/>
      <c r="L8" s="639"/>
      <c r="M8" s="639" t="s">
        <v>403</v>
      </c>
      <c r="N8" s="633" t="s">
        <v>462</v>
      </c>
      <c r="O8" s="633"/>
      <c r="P8" s="633"/>
      <c r="Q8" s="633"/>
      <c r="R8" s="633"/>
      <c r="S8" s="633"/>
      <c r="T8" s="640"/>
      <c r="U8" s="631"/>
      <c r="V8" s="631"/>
      <c r="W8" s="631"/>
      <c r="X8" s="631"/>
      <c r="Y8" s="643"/>
      <c r="Z8" s="642"/>
    </row>
    <row r="9" spans="1:26" ht="15.75" customHeight="1">
      <c r="A9" s="618"/>
      <c r="B9" s="619"/>
      <c r="C9" s="620"/>
      <c r="D9" s="610"/>
      <c r="E9" s="633"/>
      <c r="F9" s="633"/>
      <c r="G9" s="643"/>
      <c r="H9" s="628"/>
      <c r="I9" s="635"/>
      <c r="J9" s="633"/>
      <c r="K9" s="640"/>
      <c r="L9" s="639"/>
      <c r="M9" s="639"/>
      <c r="N9" s="633" t="s">
        <v>463</v>
      </c>
      <c r="O9" s="633"/>
      <c r="P9" s="633"/>
      <c r="Q9" s="633"/>
      <c r="R9" s="633"/>
      <c r="S9" s="633"/>
      <c r="T9" s="640"/>
      <c r="U9" s="631"/>
      <c r="V9" s="631"/>
      <c r="W9" s="631"/>
      <c r="X9" s="631"/>
      <c r="Y9" s="643"/>
      <c r="Z9" s="642"/>
    </row>
    <row r="10" spans="1:26" ht="252" customHeight="1" thickBot="1">
      <c r="A10" s="618"/>
      <c r="B10" s="619"/>
      <c r="C10" s="620"/>
      <c r="D10" s="610"/>
      <c r="E10" s="633"/>
      <c r="F10" s="633"/>
      <c r="G10" s="643"/>
      <c r="H10" s="629"/>
      <c r="I10" s="635"/>
      <c r="J10" s="633"/>
      <c r="K10" s="640"/>
      <c r="L10" s="639"/>
      <c r="M10" s="639"/>
      <c r="N10" s="633"/>
      <c r="O10" s="633"/>
      <c r="P10" s="633"/>
      <c r="Q10" s="633"/>
      <c r="R10" s="633"/>
      <c r="S10" s="633"/>
      <c r="T10" s="640"/>
      <c r="U10" s="631"/>
      <c r="V10" s="631"/>
      <c r="W10" s="631"/>
      <c r="X10" s="631"/>
      <c r="Y10" s="643"/>
      <c r="Z10" s="642"/>
    </row>
    <row r="11" spans="1:26" ht="19.5" customHeight="1" thickBot="1">
      <c r="A11" s="621"/>
      <c r="B11" s="622"/>
      <c r="C11" s="623"/>
      <c r="D11" s="611"/>
      <c r="E11" s="566"/>
      <c r="F11" s="567">
        <v>250336</v>
      </c>
      <c r="G11" s="567"/>
      <c r="H11" s="567"/>
      <c r="I11" s="567"/>
      <c r="J11" s="568" t="s">
        <v>179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1"/>
      <c r="Z11" s="503"/>
    </row>
    <row r="12" spans="1:26" ht="24" customHeight="1">
      <c r="A12" s="612">
        <v>25204000000</v>
      </c>
      <c r="B12" s="613" t="s">
        <v>464</v>
      </c>
      <c r="C12" s="614" t="s">
        <v>465</v>
      </c>
      <c r="D12" s="549" t="s">
        <v>466</v>
      </c>
      <c r="E12" s="562">
        <v>131500</v>
      </c>
      <c r="F12" s="563">
        <v>10917600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1786200</v>
      </c>
      <c r="W12" s="560">
        <v>182000</v>
      </c>
      <c r="X12" s="560"/>
      <c r="Y12" s="561"/>
      <c r="Z12" s="554">
        <f aca="true" t="shared" si="0" ref="Z12:Z18">SUM(E12:Y12)</f>
        <v>78262570</v>
      </c>
    </row>
    <row r="13" spans="1:26" ht="22.5" customHeight="1">
      <c r="A13" s="606" t="s">
        <v>467</v>
      </c>
      <c r="B13" s="607">
        <v>16</v>
      </c>
      <c r="C13" s="608" t="s">
        <v>468</v>
      </c>
      <c r="D13" s="550" t="s">
        <v>469</v>
      </c>
      <c r="E13" s="505"/>
      <c r="F13" s="153"/>
      <c r="G13" s="478">
        <v>50000</v>
      </c>
      <c r="H13" s="478">
        <v>158000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556"/>
      <c r="Z13" s="554">
        <f t="shared" si="0"/>
        <v>2024654</v>
      </c>
    </row>
    <row r="14" spans="1:26" ht="22.5" customHeight="1" hidden="1" thickBot="1">
      <c r="A14" s="603" t="s">
        <v>470</v>
      </c>
      <c r="B14" s="604"/>
      <c r="C14" s="605"/>
      <c r="D14" s="551" t="s">
        <v>471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506">
        <f>SUM(E14:R14)</f>
        <v>0</v>
      </c>
      <c r="Z14" s="554">
        <f t="shared" si="0"/>
        <v>0</v>
      </c>
    </row>
    <row r="15" spans="1:26" ht="25.5" customHeight="1">
      <c r="A15" s="603"/>
      <c r="B15" s="604"/>
      <c r="C15" s="605"/>
      <c r="D15" s="552" t="s">
        <v>471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556"/>
      <c r="Z15" s="554">
        <f t="shared" si="0"/>
        <v>85000</v>
      </c>
    </row>
    <row r="16" spans="1:26" ht="22.5" customHeight="1">
      <c r="A16" s="603"/>
      <c r="B16" s="604"/>
      <c r="C16" s="605"/>
      <c r="D16" s="551" t="s">
        <v>323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506">
        <v>533000</v>
      </c>
      <c r="Z16" s="555">
        <f t="shared" si="0"/>
        <v>533000</v>
      </c>
    </row>
    <row r="17" spans="1:26" ht="39" customHeight="1" thickBot="1">
      <c r="A17" s="644">
        <v>25313507000</v>
      </c>
      <c r="B17" s="645"/>
      <c r="C17" s="646"/>
      <c r="D17" s="553" t="s">
        <v>163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>
        <v>114000</v>
      </c>
      <c r="Y17" s="559"/>
      <c r="Z17" s="555">
        <f t="shared" si="0"/>
        <v>114000</v>
      </c>
    </row>
    <row r="18" spans="1:26" ht="24" customHeight="1" thickBot="1">
      <c r="A18" s="600"/>
      <c r="B18" s="601"/>
      <c r="C18" s="602"/>
      <c r="D18" s="157" t="s">
        <v>154</v>
      </c>
      <c r="E18" s="547">
        <f>E12+E13+E15</f>
        <v>131500</v>
      </c>
      <c r="F18" s="547">
        <f>F12+F13+F15</f>
        <v>10917600</v>
      </c>
      <c r="G18" s="547">
        <f>G12+G13+G15</f>
        <v>50000</v>
      </c>
      <c r="H18" s="547">
        <f aca="true" t="shared" si="1" ref="H18:W18">H12+H13+H15</f>
        <v>158000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1786200</v>
      </c>
      <c r="W18" s="547">
        <f t="shared" si="1"/>
        <v>182000</v>
      </c>
      <c r="X18" s="548">
        <f>X12+X13+X15+X16+X17</f>
        <v>114000</v>
      </c>
      <c r="Y18" s="548">
        <f>Y12+Y13+Y15+Y16</f>
        <v>533000</v>
      </c>
      <c r="Z18" s="504">
        <f t="shared" si="0"/>
        <v>81019224</v>
      </c>
    </row>
    <row r="19" spans="1:25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.75">
      <c r="A23" s="158"/>
      <c r="B23" s="158"/>
      <c r="C23" s="158"/>
      <c r="F23" s="147" t="s">
        <v>195</v>
      </c>
      <c r="G23" s="147"/>
      <c r="H23" s="147"/>
      <c r="I23" s="147"/>
      <c r="P23" s="160"/>
      <c r="Q23" s="371" t="s">
        <v>384</v>
      </c>
      <c r="R23" s="160"/>
      <c r="S23" s="160"/>
      <c r="T23" s="160"/>
      <c r="U23" s="160"/>
      <c r="V23" s="160"/>
      <c r="W23" s="160"/>
      <c r="X23" s="160"/>
      <c r="Y23" s="160"/>
    </row>
    <row r="24" spans="1:25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25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</row>
    <row r="45" spans="1:25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25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</row>
    <row r="51" spans="1:25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</row>
    <row r="56" spans="1:25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</row>
    <row r="58" spans="1:25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pans="1:25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</row>
    <row r="60" spans="1:25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</row>
    <row r="61" spans="1:25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</row>
    <row r="62" spans="1:25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</row>
    <row r="64" spans="1:25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</row>
    <row r="65" spans="1:25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</row>
    <row r="66" spans="1:25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</row>
    <row r="67" spans="1:25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</row>
    <row r="68" spans="1:25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</row>
    <row r="69" spans="1:25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</row>
    <row r="70" spans="1:25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</row>
    <row r="71" spans="1:25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</row>
    <row r="72" spans="1:25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</row>
    <row r="73" spans="1:25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5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</row>
    <row r="78" spans="1:25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</row>
    <row r="79" spans="1:25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</row>
    <row r="80" spans="1:25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</row>
    <row r="82" spans="1:25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</row>
    <row r="83" spans="1:25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</row>
    <row r="84" spans="1:25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</row>
    <row r="85" spans="1:25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</row>
    <row r="86" spans="1:25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</row>
    <row r="87" spans="1:25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</row>
    <row r="88" spans="1:25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</row>
    <row r="90" spans="1:25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</row>
    <row r="91" spans="1:25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</row>
    <row r="92" spans="1:25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</row>
    <row r="93" spans="1:25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</row>
    <row r="94" spans="1:25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</row>
    <row r="95" spans="1:25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</row>
    <row r="96" spans="1:25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5">
    <mergeCell ref="Z5:Z10"/>
    <mergeCell ref="G7:G10"/>
    <mergeCell ref="J7:J10"/>
    <mergeCell ref="A17:C17"/>
    <mergeCell ref="X7:X10"/>
    <mergeCell ref="Y7:Y10"/>
    <mergeCell ref="W7:W10"/>
    <mergeCell ref="Q7:Q10"/>
    <mergeCell ref="T7:T10"/>
    <mergeCell ref="V7:V10"/>
    <mergeCell ref="M7:M10"/>
    <mergeCell ref="S7:S10"/>
    <mergeCell ref="R7:R10"/>
    <mergeCell ref="L7:L10"/>
    <mergeCell ref="P7:P10"/>
    <mergeCell ref="K7:K10"/>
    <mergeCell ref="O7:O10"/>
    <mergeCell ref="T1:Z1"/>
    <mergeCell ref="F6:S6"/>
    <mergeCell ref="H7:H10"/>
    <mergeCell ref="U7:U10"/>
    <mergeCell ref="D3:AC3"/>
    <mergeCell ref="N7:N10"/>
    <mergeCell ref="E6:E10"/>
    <mergeCell ref="F7:F10"/>
    <mergeCell ref="I7:I10"/>
    <mergeCell ref="E5:Y5"/>
    <mergeCell ref="A18:C18"/>
    <mergeCell ref="A14:C14"/>
    <mergeCell ref="A13:C13"/>
    <mergeCell ref="A15:C15"/>
    <mergeCell ref="A16:C16"/>
    <mergeCell ref="D5:D11"/>
    <mergeCell ref="A12:C12"/>
    <mergeCell ref="A5:C11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1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5" t="s">
        <v>568</v>
      </c>
      <c r="G1" s="656"/>
      <c r="H1" s="656"/>
      <c r="I1" s="656"/>
      <c r="J1" s="656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49" t="s">
        <v>429</v>
      </c>
      <c r="C5" s="649"/>
      <c r="D5" s="649"/>
      <c r="E5" s="649"/>
      <c r="F5" s="649"/>
      <c r="G5" s="649"/>
      <c r="H5" s="649"/>
      <c r="I5" s="649"/>
    </row>
    <row r="6" spans="2:9" ht="37.5" customHeight="1">
      <c r="B6" s="649"/>
      <c r="C6" s="649"/>
      <c r="D6" s="649"/>
      <c r="E6" s="649"/>
      <c r="F6" s="649"/>
      <c r="G6" s="649"/>
      <c r="H6" s="649"/>
      <c r="I6" s="649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196</v>
      </c>
    </row>
    <row r="8" spans="1:9" ht="38.25" customHeight="1">
      <c r="A8" s="666" t="s">
        <v>494</v>
      </c>
      <c r="B8" s="668" t="s">
        <v>405</v>
      </c>
      <c r="C8" s="657" t="s">
        <v>472</v>
      </c>
      <c r="D8" s="659" t="s">
        <v>203</v>
      </c>
      <c r="E8" s="650" t="s">
        <v>473</v>
      </c>
      <c r="F8" s="664" t="s">
        <v>474</v>
      </c>
      <c r="G8" s="650" t="s">
        <v>475</v>
      </c>
      <c r="H8" s="650" t="s">
        <v>476</v>
      </c>
      <c r="I8" s="650" t="s">
        <v>480</v>
      </c>
    </row>
    <row r="9" spans="1:9" ht="67.5" customHeight="1" thickBot="1">
      <c r="A9" s="667"/>
      <c r="B9" s="669"/>
      <c r="C9" s="658"/>
      <c r="D9" s="660"/>
      <c r="E9" s="651"/>
      <c r="F9" s="665"/>
      <c r="G9" s="651"/>
      <c r="H9" s="651"/>
      <c r="I9" s="651"/>
    </row>
    <row r="10" spans="1:9" ht="13.5" thickBot="1">
      <c r="A10" s="294" t="s">
        <v>481</v>
      </c>
      <c r="B10" s="295" t="s">
        <v>482</v>
      </c>
      <c r="C10" s="296" t="s">
        <v>155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96</v>
      </c>
      <c r="B11" s="302"/>
      <c r="C11" s="302"/>
      <c r="D11" s="303" t="s">
        <v>212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1696091</v>
      </c>
    </row>
    <row r="12" spans="1:9" s="173" customFormat="1" ht="39.75" customHeight="1" thickBot="1">
      <c r="A12" s="307" t="s">
        <v>495</v>
      </c>
      <c r="B12" s="308"/>
      <c r="C12" s="308"/>
      <c r="D12" s="309" t="s">
        <v>212</v>
      </c>
      <c r="E12" s="310"/>
      <c r="F12" s="311">
        <f>SUM(F13:F24)</f>
        <v>0</v>
      </c>
      <c r="G12" s="311">
        <f>SUM(G13:G24)</f>
        <v>0</v>
      </c>
      <c r="H12" s="312">
        <f>F12+G12</f>
        <v>0</v>
      </c>
      <c r="I12" s="313">
        <f>SUM(I13:I24)</f>
        <v>1696091</v>
      </c>
    </row>
    <row r="13" spans="1:9" s="173" customFormat="1" ht="105" customHeight="1">
      <c r="A13" s="292" t="s">
        <v>360</v>
      </c>
      <c r="B13" s="292" t="s">
        <v>363</v>
      </c>
      <c r="C13" s="292" t="s">
        <v>214</v>
      </c>
      <c r="D13" s="412" t="s">
        <v>118</v>
      </c>
      <c r="E13" s="299" t="s">
        <v>484</v>
      </c>
      <c r="F13" s="300">
        <v>0</v>
      </c>
      <c r="G13" s="260"/>
      <c r="H13" s="260"/>
      <c r="I13" s="260">
        <v>95000</v>
      </c>
    </row>
    <row r="14" spans="1:9" s="173" customFormat="1" ht="15.75" customHeight="1" hidden="1">
      <c r="A14" s="262" t="s">
        <v>500</v>
      </c>
      <c r="B14" s="174" t="s">
        <v>493</v>
      </c>
      <c r="C14" s="174" t="s">
        <v>215</v>
      </c>
      <c r="D14" s="293" t="s">
        <v>216</v>
      </c>
      <c r="E14" s="175" t="s">
        <v>484</v>
      </c>
      <c r="F14" s="254"/>
      <c r="G14" s="254"/>
      <c r="H14" s="254"/>
      <c r="I14" s="254"/>
    </row>
    <row r="15" spans="1:9" s="173" customFormat="1" ht="30" customHeight="1">
      <c r="A15" s="389" t="s">
        <v>326</v>
      </c>
      <c r="B15" s="405" t="s">
        <v>380</v>
      </c>
      <c r="C15" s="108" t="s">
        <v>221</v>
      </c>
      <c r="D15" s="412" t="s">
        <v>327</v>
      </c>
      <c r="E15" s="299" t="s">
        <v>7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292</v>
      </c>
      <c r="B16" s="272" t="s">
        <v>119</v>
      </c>
      <c r="C16" s="272" t="s">
        <v>215</v>
      </c>
      <c r="D16" s="293" t="s">
        <v>293</v>
      </c>
      <c r="E16" s="299" t="s">
        <v>552</v>
      </c>
      <c r="F16" s="254"/>
      <c r="G16" s="254"/>
      <c r="H16" s="254"/>
      <c r="I16" s="254">
        <v>194000</v>
      </c>
    </row>
    <row r="17" spans="1:9" s="173" customFormat="1" ht="54.75" customHeight="1">
      <c r="A17" s="408" t="s">
        <v>523</v>
      </c>
      <c r="B17" s="272" t="s">
        <v>524</v>
      </c>
      <c r="C17" s="272" t="s">
        <v>525</v>
      </c>
      <c r="D17" s="118" t="s">
        <v>526</v>
      </c>
      <c r="E17" s="299" t="s">
        <v>484</v>
      </c>
      <c r="F17" s="254"/>
      <c r="G17" s="254"/>
      <c r="H17" s="254"/>
      <c r="I17" s="254">
        <v>209000</v>
      </c>
    </row>
    <row r="18" spans="1:9" s="173" customFormat="1" ht="96" customHeight="1">
      <c r="A18" s="661" t="s">
        <v>131</v>
      </c>
      <c r="B18" s="661" t="s">
        <v>123</v>
      </c>
      <c r="C18" s="661" t="s">
        <v>124</v>
      </c>
      <c r="D18" s="652" t="s">
        <v>554</v>
      </c>
      <c r="E18" s="489" t="s">
        <v>8</v>
      </c>
      <c r="F18" s="254"/>
      <c r="G18" s="254"/>
      <c r="H18" s="254"/>
      <c r="I18" s="254">
        <v>376000</v>
      </c>
    </row>
    <row r="19" spans="1:9" s="173" customFormat="1" ht="99.75" customHeight="1">
      <c r="A19" s="662"/>
      <c r="B19" s="662"/>
      <c r="C19" s="662"/>
      <c r="D19" s="653"/>
      <c r="E19" s="489" t="s">
        <v>9</v>
      </c>
      <c r="F19" s="254"/>
      <c r="G19" s="254"/>
      <c r="H19" s="254"/>
      <c r="I19" s="254">
        <v>11280</v>
      </c>
    </row>
    <row r="20" spans="1:9" s="173" customFormat="1" ht="65.25" customHeight="1">
      <c r="A20" s="662"/>
      <c r="B20" s="662"/>
      <c r="C20" s="662"/>
      <c r="D20" s="653"/>
      <c r="E20" s="489" t="s">
        <v>10</v>
      </c>
      <c r="F20" s="254"/>
      <c r="G20" s="254"/>
      <c r="H20" s="254"/>
      <c r="I20" s="254">
        <v>5637</v>
      </c>
    </row>
    <row r="21" spans="1:9" s="173" customFormat="1" ht="68.25" customHeight="1">
      <c r="A21" s="662"/>
      <c r="B21" s="662"/>
      <c r="C21" s="662"/>
      <c r="D21" s="653"/>
      <c r="E21" s="489" t="s">
        <v>11</v>
      </c>
      <c r="F21" s="254"/>
      <c r="G21" s="254"/>
      <c r="H21" s="254"/>
      <c r="I21" s="254">
        <v>155331</v>
      </c>
    </row>
    <row r="22" spans="1:9" s="173" customFormat="1" ht="82.5" customHeight="1">
      <c r="A22" s="662"/>
      <c r="B22" s="662"/>
      <c r="C22" s="662"/>
      <c r="D22" s="654"/>
      <c r="E22" s="489" t="s">
        <v>309</v>
      </c>
      <c r="F22" s="254"/>
      <c r="G22" s="254"/>
      <c r="H22" s="254"/>
      <c r="I22" s="254">
        <v>32572</v>
      </c>
    </row>
    <row r="23" spans="1:9" s="173" customFormat="1" ht="66" customHeight="1">
      <c r="A23" s="663"/>
      <c r="B23" s="663"/>
      <c r="C23" s="663"/>
      <c r="D23" s="485"/>
      <c r="E23" s="489" t="s">
        <v>545</v>
      </c>
      <c r="F23" s="254"/>
      <c r="G23" s="254"/>
      <c r="H23" s="254"/>
      <c r="I23" s="254">
        <v>416371</v>
      </c>
    </row>
    <row r="24" spans="1:9" s="173" customFormat="1" ht="84" customHeight="1" thickBot="1">
      <c r="A24" s="415" t="s">
        <v>93</v>
      </c>
      <c r="B24" s="415" t="s">
        <v>94</v>
      </c>
      <c r="C24" s="415" t="s">
        <v>218</v>
      </c>
      <c r="D24" s="416" t="s">
        <v>95</v>
      </c>
      <c r="E24" s="444" t="s">
        <v>6</v>
      </c>
      <c r="F24" s="254"/>
      <c r="G24" s="254"/>
      <c r="H24" s="254"/>
      <c r="I24" s="254">
        <v>7000</v>
      </c>
    </row>
    <row r="25" spans="1:9" ht="60.75">
      <c r="A25" s="243" t="s">
        <v>358</v>
      </c>
      <c r="B25" s="243"/>
      <c r="C25" s="315"/>
      <c r="D25" s="319" t="s">
        <v>343</v>
      </c>
      <c r="E25" s="490"/>
      <c r="F25" s="321"/>
      <c r="G25" s="321">
        <v>0</v>
      </c>
      <c r="H25" s="321"/>
      <c r="I25" s="492">
        <f>I26</f>
        <v>1548091</v>
      </c>
    </row>
    <row r="26" spans="1:9" ht="61.5" thickBot="1">
      <c r="A26" s="238" t="s">
        <v>359</v>
      </c>
      <c r="B26" s="238"/>
      <c r="C26" s="316"/>
      <c r="D26" s="320" t="s">
        <v>343</v>
      </c>
      <c r="E26" s="491"/>
      <c r="F26" s="322"/>
      <c r="G26" s="322"/>
      <c r="H26" s="322"/>
      <c r="I26" s="493">
        <f>SUM(I29:I39)</f>
        <v>1548091</v>
      </c>
    </row>
    <row r="27" spans="1:9" ht="18.75" hidden="1">
      <c r="A27" s="174" t="s">
        <v>507</v>
      </c>
      <c r="B27" s="174" t="s">
        <v>353</v>
      </c>
      <c r="C27" s="174" t="s">
        <v>344</v>
      </c>
      <c r="D27" s="293" t="s">
        <v>508</v>
      </c>
      <c r="E27" s="175" t="s">
        <v>484</v>
      </c>
      <c r="F27" s="317"/>
      <c r="G27" s="317"/>
      <c r="H27" s="317"/>
      <c r="I27" s="318"/>
    </row>
    <row r="28" spans="1:9" ht="94.5" hidden="1">
      <c r="A28" s="323">
        <v>1011020</v>
      </c>
      <c r="B28" s="174" t="s">
        <v>417</v>
      </c>
      <c r="C28" s="174" t="s">
        <v>345</v>
      </c>
      <c r="D28" s="293" t="s">
        <v>509</v>
      </c>
      <c r="E28" s="175" t="s">
        <v>484</v>
      </c>
      <c r="F28" s="255"/>
      <c r="G28" s="255"/>
      <c r="H28" s="255"/>
      <c r="I28" s="325"/>
    </row>
    <row r="29" spans="1:9" ht="47.25" hidden="1">
      <c r="A29" s="323">
        <v>1011170</v>
      </c>
      <c r="B29" s="174" t="s">
        <v>418</v>
      </c>
      <c r="C29" s="174" t="s">
        <v>346</v>
      </c>
      <c r="D29" s="324" t="s">
        <v>22</v>
      </c>
      <c r="E29" s="175" t="s">
        <v>484</v>
      </c>
      <c r="F29" s="255"/>
      <c r="G29" s="255"/>
      <c r="H29" s="255"/>
      <c r="I29" s="325"/>
    </row>
    <row r="30" spans="1:9" ht="47.25" hidden="1">
      <c r="A30" s="292" t="s">
        <v>26</v>
      </c>
      <c r="B30" s="292" t="s">
        <v>434</v>
      </c>
      <c r="C30" s="292" t="s">
        <v>348</v>
      </c>
      <c r="D30" s="326" t="s">
        <v>27</v>
      </c>
      <c r="E30" s="175" t="s">
        <v>484</v>
      </c>
      <c r="F30" s="255"/>
      <c r="G30" s="255"/>
      <c r="H30" s="255"/>
      <c r="I30" s="325"/>
    </row>
    <row r="31" spans="1:9" ht="141.75">
      <c r="A31" s="670" t="s">
        <v>367</v>
      </c>
      <c r="B31" s="661" t="s">
        <v>417</v>
      </c>
      <c r="C31" s="661" t="s">
        <v>345</v>
      </c>
      <c r="D31" s="652" t="s">
        <v>509</v>
      </c>
      <c r="E31" s="494" t="s">
        <v>546</v>
      </c>
      <c r="F31" s="254"/>
      <c r="G31" s="254"/>
      <c r="H31" s="254"/>
      <c r="I31" s="254">
        <v>736300</v>
      </c>
    </row>
    <row r="32" spans="1:9" ht="161.25" customHeight="1">
      <c r="A32" s="671"/>
      <c r="B32" s="662"/>
      <c r="C32" s="662"/>
      <c r="D32" s="653"/>
      <c r="E32" s="494" t="s">
        <v>1</v>
      </c>
      <c r="F32" s="254"/>
      <c r="G32" s="254"/>
      <c r="H32" s="254"/>
      <c r="I32" s="254">
        <v>41548</v>
      </c>
    </row>
    <row r="33" spans="1:9" ht="73.5" customHeight="1">
      <c r="A33" s="671"/>
      <c r="B33" s="662"/>
      <c r="C33" s="662"/>
      <c r="D33" s="653"/>
      <c r="E33" s="519" t="s">
        <v>2</v>
      </c>
      <c r="F33" s="254"/>
      <c r="G33" s="254"/>
      <c r="H33" s="254"/>
      <c r="I33" s="254">
        <v>169511</v>
      </c>
    </row>
    <row r="34" spans="1:9" ht="71.25" customHeight="1">
      <c r="A34" s="671"/>
      <c r="B34" s="662"/>
      <c r="C34" s="662"/>
      <c r="D34" s="653"/>
      <c r="E34" s="519" t="s">
        <v>533</v>
      </c>
      <c r="F34" s="254"/>
      <c r="G34" s="254"/>
      <c r="H34" s="254"/>
      <c r="I34" s="254">
        <v>154323</v>
      </c>
    </row>
    <row r="35" spans="1:9" ht="68.25" customHeight="1">
      <c r="A35" s="672"/>
      <c r="B35" s="663"/>
      <c r="C35" s="663"/>
      <c r="D35" s="654"/>
      <c r="E35" s="519" t="s">
        <v>426</v>
      </c>
      <c r="F35" s="254"/>
      <c r="G35" s="254"/>
      <c r="H35" s="254"/>
      <c r="I35" s="254">
        <v>30615</v>
      </c>
    </row>
    <row r="36" spans="1:9" ht="57.75" customHeight="1">
      <c r="A36" s="272" t="s">
        <v>87</v>
      </c>
      <c r="B36" s="272" t="s">
        <v>88</v>
      </c>
      <c r="C36" s="272" t="s">
        <v>217</v>
      </c>
      <c r="D36" s="293" t="s">
        <v>92</v>
      </c>
      <c r="E36" s="444" t="s">
        <v>13</v>
      </c>
      <c r="F36" s="254"/>
      <c r="G36" s="254"/>
      <c r="H36" s="254"/>
      <c r="I36" s="254">
        <v>35000</v>
      </c>
    </row>
    <row r="37" spans="1:9" ht="63" customHeight="1">
      <c r="A37" s="670" t="s">
        <v>125</v>
      </c>
      <c r="B37" s="661" t="s">
        <v>123</v>
      </c>
      <c r="C37" s="661" t="s">
        <v>124</v>
      </c>
      <c r="D37" s="652" t="s">
        <v>554</v>
      </c>
      <c r="E37" s="486" t="s">
        <v>12</v>
      </c>
      <c r="F37" s="254"/>
      <c r="G37" s="254"/>
      <c r="H37" s="254"/>
      <c r="I37" s="254">
        <v>193334</v>
      </c>
    </row>
    <row r="38" spans="1:9" ht="84.75" customHeight="1">
      <c r="A38" s="671"/>
      <c r="B38" s="662"/>
      <c r="C38" s="662"/>
      <c r="D38" s="653"/>
      <c r="E38" s="518" t="s">
        <v>424</v>
      </c>
      <c r="F38" s="254"/>
      <c r="G38" s="254"/>
      <c r="H38" s="254"/>
      <c r="I38" s="254">
        <v>182000</v>
      </c>
    </row>
    <row r="39" spans="1:9" ht="56.25" customHeight="1">
      <c r="A39" s="672"/>
      <c r="B39" s="663"/>
      <c r="C39" s="663"/>
      <c r="D39" s="654"/>
      <c r="E39" s="518" t="s">
        <v>425</v>
      </c>
      <c r="F39" s="254"/>
      <c r="G39" s="254"/>
      <c r="H39" s="254"/>
      <c r="I39" s="254">
        <v>5460</v>
      </c>
    </row>
    <row r="40" spans="1:9" ht="101.25">
      <c r="A40" s="539" t="s">
        <v>505</v>
      </c>
      <c r="B40" s="540"/>
      <c r="C40" s="540"/>
      <c r="D40" s="541" t="s">
        <v>354</v>
      </c>
      <c r="E40" s="542"/>
      <c r="F40" s="508"/>
      <c r="G40" s="508"/>
      <c r="H40" s="508"/>
      <c r="I40" s="509">
        <f>I41</f>
        <v>45000</v>
      </c>
    </row>
    <row r="41" spans="1:9" ht="83.25" customHeight="1" thickBot="1">
      <c r="A41" s="307" t="s">
        <v>506</v>
      </c>
      <c r="B41" s="308"/>
      <c r="C41" s="308"/>
      <c r="D41" s="329" t="s">
        <v>354</v>
      </c>
      <c r="E41" s="336"/>
      <c r="F41" s="330"/>
      <c r="G41" s="330"/>
      <c r="H41" s="330"/>
      <c r="I41" s="331">
        <f>I42+I45</f>
        <v>45000</v>
      </c>
    </row>
    <row r="42" spans="1:9" ht="63">
      <c r="A42" s="292" t="s">
        <v>233</v>
      </c>
      <c r="B42" s="292" t="s">
        <v>362</v>
      </c>
      <c r="C42" s="292" t="s">
        <v>214</v>
      </c>
      <c r="D42" s="412" t="s">
        <v>364</v>
      </c>
      <c r="E42" s="332" t="s">
        <v>484</v>
      </c>
      <c r="F42" s="337"/>
      <c r="G42" s="337"/>
      <c r="H42" s="338"/>
      <c r="I42" s="339">
        <v>12000</v>
      </c>
    </row>
    <row r="43" spans="1:9" ht="75.75" hidden="1" thickBot="1">
      <c r="A43" s="280"/>
      <c r="B43" s="281" t="s">
        <v>455</v>
      </c>
      <c r="C43" s="256"/>
      <c r="D43" s="261" t="s">
        <v>375</v>
      </c>
      <c r="E43" s="257" t="s">
        <v>483</v>
      </c>
      <c r="F43" s="257"/>
      <c r="G43" s="257"/>
      <c r="H43" s="257"/>
      <c r="I43" s="257"/>
    </row>
    <row r="44" spans="1:9" ht="47.25" hidden="1">
      <c r="A44" s="280"/>
      <c r="B44" s="282">
        <v>250324</v>
      </c>
      <c r="C44" s="262" t="s">
        <v>380</v>
      </c>
      <c r="D44" s="263" t="s">
        <v>456</v>
      </c>
      <c r="E44" s="258" t="s">
        <v>457</v>
      </c>
      <c r="F44" s="259"/>
      <c r="G44" s="260"/>
      <c r="H44" s="260"/>
      <c r="I44" s="260"/>
    </row>
    <row r="45" spans="1:9" ht="41.25" customHeight="1">
      <c r="A45" s="496">
        <v>1014030</v>
      </c>
      <c r="B45" s="497" t="s">
        <v>460</v>
      </c>
      <c r="C45" s="497" t="s">
        <v>355</v>
      </c>
      <c r="D45" s="324" t="s">
        <v>281</v>
      </c>
      <c r="E45" s="518" t="s">
        <v>3</v>
      </c>
      <c r="F45" s="254"/>
      <c r="G45" s="254"/>
      <c r="H45" s="254"/>
      <c r="I45" s="254">
        <v>33000</v>
      </c>
    </row>
    <row r="46" spans="1:9" ht="60.75">
      <c r="A46" s="243" t="s">
        <v>234</v>
      </c>
      <c r="B46" s="243"/>
      <c r="C46" s="243"/>
      <c r="D46" s="236" t="s">
        <v>357</v>
      </c>
      <c r="E46" s="495"/>
      <c r="F46" s="517"/>
      <c r="G46" s="517"/>
      <c r="H46" s="517"/>
      <c r="I46" s="517">
        <f>I47</f>
        <v>533000</v>
      </c>
    </row>
    <row r="47" spans="1:9" ht="58.5">
      <c r="A47" s="238" t="s">
        <v>235</v>
      </c>
      <c r="B47" s="238"/>
      <c r="C47" s="238"/>
      <c r="D47" s="251" t="s">
        <v>46</v>
      </c>
      <c r="E47" s="487"/>
      <c r="F47" s="488"/>
      <c r="G47" s="488"/>
      <c r="H47" s="488"/>
      <c r="I47" s="488">
        <f>I48</f>
        <v>533000</v>
      </c>
    </row>
    <row r="48" spans="1:9" ht="63">
      <c r="A48" s="510">
        <v>3717361</v>
      </c>
      <c r="B48" s="496">
        <v>7361</v>
      </c>
      <c r="C48" s="497" t="s">
        <v>124</v>
      </c>
      <c r="D48" s="511" t="s">
        <v>555</v>
      </c>
      <c r="E48" s="512" t="s">
        <v>556</v>
      </c>
      <c r="F48" s="254"/>
      <c r="G48" s="254"/>
      <c r="H48" s="254"/>
      <c r="I48" s="254">
        <v>533000</v>
      </c>
    </row>
    <row r="49" spans="1:9" ht="18.75">
      <c r="A49" s="276"/>
      <c r="B49" s="648" t="s">
        <v>485</v>
      </c>
      <c r="C49" s="648"/>
      <c r="D49" s="648"/>
      <c r="E49" s="648"/>
      <c r="F49" s="340"/>
      <c r="G49" s="341"/>
      <c r="H49" s="341"/>
      <c r="I49" s="342">
        <f>I11+I40+I25+I43+I46</f>
        <v>3822182</v>
      </c>
    </row>
    <row r="50" spans="6:9" ht="12.75">
      <c r="F50" s="173"/>
      <c r="G50" s="173"/>
      <c r="H50" s="173"/>
      <c r="I50" s="173"/>
    </row>
    <row r="51" spans="6:9" ht="12.75">
      <c r="F51" s="173"/>
      <c r="G51" s="173"/>
      <c r="H51" s="173"/>
      <c r="I51" s="173"/>
    </row>
    <row r="52" spans="6:9" ht="12.75">
      <c r="F52" s="173"/>
      <c r="G52" s="173"/>
      <c r="H52" s="173"/>
      <c r="I52" s="173"/>
    </row>
    <row r="53" spans="2:9" ht="18.75">
      <c r="B53" s="372" t="s">
        <v>195</v>
      </c>
      <c r="F53" s="173"/>
      <c r="G53" s="173"/>
      <c r="H53" s="373" t="s">
        <v>384</v>
      </c>
      <c r="I53" s="173"/>
    </row>
    <row r="54" spans="6:9" ht="12.75">
      <c r="F54" s="173"/>
      <c r="G54" s="173"/>
      <c r="H54" s="173"/>
      <c r="I54" s="173"/>
    </row>
    <row r="55" spans="6:9" ht="12.75">
      <c r="F55" s="173"/>
      <c r="G55" s="173"/>
      <c r="H55" s="173"/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</sheetData>
  <sheetProtection/>
  <mergeCells count="24">
    <mergeCell ref="A31:A35"/>
    <mergeCell ref="B31:B35"/>
    <mergeCell ref="C31:C35"/>
    <mergeCell ref="D31:D35"/>
    <mergeCell ref="A37:A39"/>
    <mergeCell ref="B37:B39"/>
    <mergeCell ref="C37:C39"/>
    <mergeCell ref="D37:D39"/>
    <mergeCell ref="F1:J1"/>
    <mergeCell ref="C8:C9"/>
    <mergeCell ref="D8:D9"/>
    <mergeCell ref="A18:A23"/>
    <mergeCell ref="B18:B23"/>
    <mergeCell ref="C18:C23"/>
    <mergeCell ref="F8:F9"/>
    <mergeCell ref="A8:A9"/>
    <mergeCell ref="B8:B9"/>
    <mergeCell ref="B49:E49"/>
    <mergeCell ref="B5:I6"/>
    <mergeCell ref="I8:I9"/>
    <mergeCell ref="H8:H9"/>
    <mergeCell ref="E8:E9"/>
    <mergeCell ref="G8:G9"/>
    <mergeCell ref="D18:D22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2" max="8" man="1"/>
    <brk id="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Normal="50" zoomScaleSheetLayoutView="50" zoomScalePageLayoutView="0" workbookViewId="0" topLeftCell="B40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3" t="s">
        <v>569</v>
      </c>
      <c r="H1" s="673"/>
      <c r="I1" s="673"/>
    </row>
    <row r="2" spans="2:15" ht="75" customHeight="1">
      <c r="B2" s="675" t="s">
        <v>184</v>
      </c>
      <c r="C2" s="676"/>
      <c r="D2" s="676"/>
      <c r="E2" s="676"/>
      <c r="F2" s="676"/>
      <c r="G2" s="676"/>
      <c r="H2" s="676"/>
      <c r="I2" s="676"/>
      <c r="J2" s="676"/>
      <c r="O2" s="179"/>
    </row>
    <row r="3" spans="3:21" ht="16.5" customHeight="1" thickBot="1">
      <c r="C3" s="180"/>
      <c r="D3" s="180"/>
      <c r="E3" s="674"/>
      <c r="F3" s="674"/>
      <c r="G3" s="674"/>
      <c r="H3" s="674"/>
      <c r="I3" s="181" t="s">
        <v>196</v>
      </c>
      <c r="U3" s="287"/>
    </row>
    <row r="4" spans="2:9" ht="92.25" customHeight="1" thickBot="1">
      <c r="B4" s="171" t="s">
        <v>494</v>
      </c>
      <c r="C4" s="171" t="s">
        <v>405</v>
      </c>
      <c r="D4" s="171" t="s">
        <v>472</v>
      </c>
      <c r="E4" s="182" t="s">
        <v>203</v>
      </c>
      <c r="F4" s="183" t="s">
        <v>486</v>
      </c>
      <c r="G4" s="184" t="s">
        <v>47</v>
      </c>
      <c r="H4" s="185" t="s">
        <v>48</v>
      </c>
      <c r="I4" s="186" t="s">
        <v>154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213</v>
      </c>
      <c r="C6" s="302"/>
      <c r="D6" s="302"/>
      <c r="E6" s="303" t="s">
        <v>212</v>
      </c>
      <c r="F6" s="304"/>
      <c r="G6" s="305">
        <f>G7</f>
        <v>6547000</v>
      </c>
      <c r="H6" s="305">
        <f>H7</f>
        <v>263310</v>
      </c>
      <c r="I6" s="348">
        <f>I7</f>
        <v>6810310</v>
      </c>
    </row>
    <row r="7" spans="1:9" s="194" customFormat="1" ht="32.25" customHeight="1" thickBot="1">
      <c r="A7" s="187"/>
      <c r="B7" s="307" t="s">
        <v>495</v>
      </c>
      <c r="C7" s="308"/>
      <c r="D7" s="308"/>
      <c r="E7" s="309" t="s">
        <v>212</v>
      </c>
      <c r="F7" s="310"/>
      <c r="G7" s="311">
        <f>SUM(G8:G19)</f>
        <v>6547000</v>
      </c>
      <c r="H7" s="311">
        <f>SUM(H8:H20)</f>
        <v>263310</v>
      </c>
      <c r="I7" s="349">
        <f>G7+H7</f>
        <v>6810310</v>
      </c>
    </row>
    <row r="8" spans="1:9" s="194" customFormat="1" ht="102.75" customHeight="1">
      <c r="A8" s="187"/>
      <c r="B8" s="267" t="s">
        <v>499</v>
      </c>
      <c r="C8" s="343" t="s">
        <v>492</v>
      </c>
      <c r="D8" s="344" t="s">
        <v>347</v>
      </c>
      <c r="E8" s="345" t="s">
        <v>498</v>
      </c>
      <c r="F8" s="435" t="s">
        <v>414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326</v>
      </c>
      <c r="C9" s="405" t="s">
        <v>380</v>
      </c>
      <c r="D9" s="108" t="s">
        <v>221</v>
      </c>
      <c r="E9" s="240" t="s">
        <v>327</v>
      </c>
      <c r="F9" s="435" t="s">
        <v>515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271</v>
      </c>
      <c r="C10" s="272" t="s">
        <v>272</v>
      </c>
      <c r="D10" s="380">
        <v>1090</v>
      </c>
      <c r="E10" s="241" t="s">
        <v>273</v>
      </c>
      <c r="F10" s="434" t="s">
        <v>516</v>
      </c>
      <c r="G10" s="279">
        <v>450000</v>
      </c>
      <c r="H10" s="266">
        <v>0</v>
      </c>
      <c r="I10" s="279">
        <f>G10+H10</f>
        <v>450000</v>
      </c>
    </row>
    <row r="11" spans="1:9" s="194" customFormat="1" ht="56.25" customHeight="1" hidden="1">
      <c r="A11" s="187"/>
      <c r="B11" s="267"/>
      <c r="C11" s="264"/>
      <c r="D11" s="265"/>
      <c r="E11" s="195" t="s">
        <v>38</v>
      </c>
      <c r="F11" s="288" t="s">
        <v>39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292</v>
      </c>
      <c r="C12" s="272" t="s">
        <v>119</v>
      </c>
      <c r="D12" s="272" t="s">
        <v>215</v>
      </c>
      <c r="E12" s="118" t="s">
        <v>293</v>
      </c>
      <c r="F12" s="434" t="s">
        <v>478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292</v>
      </c>
      <c r="C13" s="272" t="s">
        <v>119</v>
      </c>
      <c r="D13" s="272" t="s">
        <v>215</v>
      </c>
      <c r="E13" s="118" t="s">
        <v>293</v>
      </c>
      <c r="F13" s="434" t="s">
        <v>479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328</v>
      </c>
      <c r="C14" s="272" t="s">
        <v>329</v>
      </c>
      <c r="D14" s="272" t="s">
        <v>217</v>
      </c>
      <c r="E14" s="118" t="s">
        <v>330</v>
      </c>
      <c r="F14" s="288" t="s">
        <v>404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300</v>
      </c>
      <c r="C15" s="399" t="s">
        <v>301</v>
      </c>
      <c r="D15" s="399" t="s">
        <v>501</v>
      </c>
      <c r="E15" s="400" t="s">
        <v>502</v>
      </c>
      <c r="F15" s="438" t="s">
        <v>406</v>
      </c>
      <c r="G15" s="270">
        <v>240000</v>
      </c>
      <c r="H15" s="233"/>
      <c r="I15" s="277">
        <f t="shared" si="0"/>
        <v>240000</v>
      </c>
    </row>
    <row r="16" spans="1:9" s="194" customFormat="1" ht="74.25" customHeight="1">
      <c r="A16" s="187"/>
      <c r="B16" s="401" t="s">
        <v>93</v>
      </c>
      <c r="C16" s="269" t="s">
        <v>94</v>
      </c>
      <c r="D16" s="402" t="s">
        <v>218</v>
      </c>
      <c r="E16" s="118" t="s">
        <v>95</v>
      </c>
      <c r="F16" s="438" t="s">
        <v>517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>
      <c r="A17" s="187"/>
      <c r="B17" s="401" t="s">
        <v>304</v>
      </c>
      <c r="C17" s="269" t="s">
        <v>305</v>
      </c>
      <c r="D17" s="402" t="s">
        <v>219</v>
      </c>
      <c r="E17" s="118" t="s">
        <v>503</v>
      </c>
      <c r="F17" s="434" t="s">
        <v>398</v>
      </c>
      <c r="G17" s="271">
        <v>20000</v>
      </c>
      <c r="H17" s="233"/>
      <c r="I17" s="277">
        <f t="shared" si="0"/>
        <v>20000</v>
      </c>
    </row>
    <row r="18" spans="1:9" s="194" customFormat="1" ht="123" customHeight="1">
      <c r="A18" s="187"/>
      <c r="B18" s="401" t="s">
        <v>310</v>
      </c>
      <c r="C18" s="108" t="s">
        <v>311</v>
      </c>
      <c r="D18" s="108" t="s">
        <v>220</v>
      </c>
      <c r="E18" s="404" t="s">
        <v>312</v>
      </c>
      <c r="F18" s="434" t="s">
        <v>5</v>
      </c>
      <c r="G18" s="268">
        <v>80000</v>
      </c>
      <c r="H18" s="197"/>
      <c r="I18" s="277">
        <f>G18+H18</f>
        <v>80000</v>
      </c>
    </row>
    <row r="19" spans="2:9" s="198" customFormat="1" ht="81" customHeight="1">
      <c r="B19" s="108" t="s">
        <v>333</v>
      </c>
      <c r="C19" s="108" t="s">
        <v>334</v>
      </c>
      <c r="D19" s="108" t="s">
        <v>504</v>
      </c>
      <c r="E19" s="240" t="s">
        <v>335</v>
      </c>
      <c r="F19" s="434" t="s">
        <v>518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326</v>
      </c>
      <c r="C20" s="474" t="s">
        <v>380</v>
      </c>
      <c r="D20" s="474" t="s">
        <v>221</v>
      </c>
      <c r="E20" s="475" t="s">
        <v>327</v>
      </c>
      <c r="F20" s="434" t="s">
        <v>202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523</v>
      </c>
      <c r="C21" s="272" t="s">
        <v>524</v>
      </c>
      <c r="D21" s="272" t="s">
        <v>525</v>
      </c>
      <c r="E21" s="118" t="s">
        <v>526</v>
      </c>
      <c r="F21" s="435" t="s">
        <v>532</v>
      </c>
      <c r="G21" s="524"/>
      <c r="H21" s="346">
        <v>215000</v>
      </c>
      <c r="I21" s="279">
        <f t="shared" si="0"/>
        <v>215000</v>
      </c>
    </row>
    <row r="22" spans="2:9" s="198" customFormat="1" ht="89.25" customHeight="1">
      <c r="B22" s="333" t="s">
        <v>358</v>
      </c>
      <c r="C22" s="352"/>
      <c r="D22" s="352"/>
      <c r="E22" s="353" t="s">
        <v>343</v>
      </c>
      <c r="F22" s="499"/>
      <c r="G22" s="500">
        <f>G23</f>
        <v>1790500</v>
      </c>
      <c r="H22" s="500">
        <f>H28+H30+H24+H26+H27</f>
        <v>0</v>
      </c>
      <c r="I22" s="501">
        <f t="shared" si="0"/>
        <v>1790500</v>
      </c>
    </row>
    <row r="23" spans="1:9" ht="41.25" thickBot="1">
      <c r="A23" s="178"/>
      <c r="B23" s="307" t="s">
        <v>359</v>
      </c>
      <c r="C23" s="355"/>
      <c r="D23" s="355"/>
      <c r="E23" s="356" t="s">
        <v>343</v>
      </c>
      <c r="F23" s="357"/>
      <c r="G23" s="311">
        <f>SUM(G24:G30)</f>
        <v>1790500</v>
      </c>
      <c r="H23" s="311"/>
      <c r="I23" s="349">
        <f t="shared" si="0"/>
        <v>1790500</v>
      </c>
    </row>
    <row r="24" spans="2:9" s="199" customFormat="1" ht="117" customHeight="1">
      <c r="B24" s="272" t="s">
        <v>367</v>
      </c>
      <c r="C24" s="272" t="s">
        <v>417</v>
      </c>
      <c r="D24" s="272" t="s">
        <v>345</v>
      </c>
      <c r="E24" s="118" t="s">
        <v>509</v>
      </c>
      <c r="F24" s="439" t="s">
        <v>513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365</v>
      </c>
      <c r="C25" s="272" t="s">
        <v>353</v>
      </c>
      <c r="D25" s="272" t="s">
        <v>344</v>
      </c>
      <c r="E25" s="118" t="s">
        <v>366</v>
      </c>
      <c r="F25" s="440" t="s">
        <v>392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367</v>
      </c>
      <c r="C26" s="272" t="s">
        <v>417</v>
      </c>
      <c r="D26" s="273" t="s">
        <v>345</v>
      </c>
      <c r="E26" s="196" t="s">
        <v>411</v>
      </c>
      <c r="F26" s="440" t="s">
        <v>392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367</v>
      </c>
      <c r="C27" s="272" t="s">
        <v>417</v>
      </c>
      <c r="D27" s="252" t="s">
        <v>345</v>
      </c>
      <c r="E27" s="289" t="s">
        <v>411</v>
      </c>
      <c r="F27" s="441" t="s">
        <v>413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224</v>
      </c>
      <c r="C28" s="272" t="s">
        <v>225</v>
      </c>
      <c r="D28" s="272" t="s">
        <v>347</v>
      </c>
      <c r="E28" s="382" t="s">
        <v>226</v>
      </c>
      <c r="F28" s="442" t="s">
        <v>412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227</v>
      </c>
      <c r="C29" s="383" t="s">
        <v>430</v>
      </c>
      <c r="D29" s="383" t="s">
        <v>347</v>
      </c>
      <c r="E29" s="384" t="s">
        <v>23</v>
      </c>
      <c r="F29" s="441" t="s">
        <v>413</v>
      </c>
      <c r="G29" s="418">
        <v>60000</v>
      </c>
      <c r="H29" s="418"/>
      <c r="I29" s="360">
        <f>G29+H29</f>
        <v>60000</v>
      </c>
    </row>
    <row r="30" spans="1:9" ht="72" customHeight="1" thickBot="1">
      <c r="A30" s="178"/>
      <c r="B30" s="272" t="s">
        <v>289</v>
      </c>
      <c r="C30" s="272" t="s">
        <v>433</v>
      </c>
      <c r="D30" s="272" t="s">
        <v>348</v>
      </c>
      <c r="E30" s="241" t="s">
        <v>25</v>
      </c>
      <c r="F30" s="443" t="s">
        <v>519</v>
      </c>
      <c r="G30" s="358">
        <v>100000</v>
      </c>
      <c r="H30" s="359"/>
      <c r="I30" s="360">
        <f>G30+H30</f>
        <v>100000</v>
      </c>
    </row>
    <row r="31" spans="1:9" ht="70.5" customHeight="1">
      <c r="A31" s="178"/>
      <c r="B31" s="327" t="s">
        <v>230</v>
      </c>
      <c r="C31" s="328"/>
      <c r="D31" s="328"/>
      <c r="E31" s="303" t="s">
        <v>349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231</v>
      </c>
      <c r="C32" s="308"/>
      <c r="D32" s="308"/>
      <c r="E32" s="329" t="s">
        <v>349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232</v>
      </c>
      <c r="C33" s="108" t="s">
        <v>362</v>
      </c>
      <c r="D33" s="108" t="s">
        <v>214</v>
      </c>
      <c r="E33" s="240" t="s">
        <v>364</v>
      </c>
      <c r="F33" s="435" t="s">
        <v>478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250</v>
      </c>
      <c r="C34" s="111" t="s">
        <v>251</v>
      </c>
      <c r="D34" s="111" t="s">
        <v>350</v>
      </c>
      <c r="E34" s="118" t="s">
        <v>252</v>
      </c>
      <c r="F34" s="419" t="s">
        <v>520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253</v>
      </c>
      <c r="C35" s="111" t="s">
        <v>254</v>
      </c>
      <c r="D35" s="111" t="s">
        <v>351</v>
      </c>
      <c r="E35" s="118" t="s">
        <v>246</v>
      </c>
      <c r="F35" s="431"/>
      <c r="G35" s="421"/>
      <c r="H35" s="421"/>
      <c r="I35" s="279"/>
    </row>
    <row r="36" spans="2:9" s="202" customFormat="1" ht="84" customHeight="1">
      <c r="B36" s="387" t="s">
        <v>266</v>
      </c>
      <c r="C36" s="275" t="s">
        <v>452</v>
      </c>
      <c r="D36" s="275" t="s">
        <v>351</v>
      </c>
      <c r="E36" s="242" t="s">
        <v>44</v>
      </c>
      <c r="F36" s="434" t="s">
        <v>521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275</v>
      </c>
      <c r="C37" s="272" t="s">
        <v>431</v>
      </c>
      <c r="D37" s="388" t="s">
        <v>487</v>
      </c>
      <c r="E37" s="118" t="s">
        <v>274</v>
      </c>
      <c r="F37" s="435" t="s">
        <v>522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277</v>
      </c>
      <c r="C38" s="108" t="s">
        <v>272</v>
      </c>
      <c r="D38" s="108" t="s">
        <v>490</v>
      </c>
      <c r="E38" s="240" t="s">
        <v>273</v>
      </c>
      <c r="F38" s="437" t="s">
        <v>534</v>
      </c>
      <c r="G38" s="274">
        <v>93100</v>
      </c>
      <c r="H38" s="201"/>
      <c r="I38" s="278">
        <f t="shared" si="0"/>
        <v>93100</v>
      </c>
    </row>
    <row r="39" spans="2:9" s="202" customFormat="1" ht="74.25" customHeight="1">
      <c r="B39" s="108" t="s">
        <v>277</v>
      </c>
      <c r="C39" s="108" t="s">
        <v>272</v>
      </c>
      <c r="D39" s="108" t="s">
        <v>490</v>
      </c>
      <c r="E39" s="240" t="s">
        <v>273</v>
      </c>
      <c r="F39" s="434" t="s">
        <v>535</v>
      </c>
      <c r="G39" s="268">
        <v>69000</v>
      </c>
      <c r="H39" s="197"/>
      <c r="I39" s="278">
        <f t="shared" si="0"/>
        <v>69000</v>
      </c>
    </row>
    <row r="40" spans="1:9" ht="124.5" customHeight="1">
      <c r="A40" s="178"/>
      <c r="B40" s="108" t="s">
        <v>277</v>
      </c>
      <c r="C40" s="108" t="s">
        <v>272</v>
      </c>
      <c r="D40" s="108" t="s">
        <v>490</v>
      </c>
      <c r="E40" s="240" t="s">
        <v>273</v>
      </c>
      <c r="F40" s="436" t="s">
        <v>536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277</v>
      </c>
      <c r="C41" s="108" t="s">
        <v>272</v>
      </c>
      <c r="D41" s="108" t="s">
        <v>490</v>
      </c>
      <c r="E41" s="240" t="s">
        <v>273</v>
      </c>
      <c r="F41" s="436" t="s">
        <v>537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277</v>
      </c>
      <c r="C42" s="108" t="s">
        <v>272</v>
      </c>
      <c r="D42" s="108" t="s">
        <v>490</v>
      </c>
      <c r="E42" s="240" t="s">
        <v>273</v>
      </c>
      <c r="F42" s="433" t="s">
        <v>538</v>
      </c>
      <c r="G42" s="277">
        <v>62300</v>
      </c>
      <c r="H42" s="277"/>
      <c r="I42" s="422">
        <f t="shared" si="0"/>
        <v>62300</v>
      </c>
    </row>
    <row r="43" spans="1:9" ht="75.75" thickBot="1">
      <c r="A43" s="178"/>
      <c r="B43" s="108" t="s">
        <v>277</v>
      </c>
      <c r="C43" s="108" t="s">
        <v>272</v>
      </c>
      <c r="D43" s="108" t="s">
        <v>490</v>
      </c>
      <c r="E43" s="240" t="s">
        <v>273</v>
      </c>
      <c r="F43" s="433" t="s">
        <v>539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505</v>
      </c>
      <c r="C44" s="334"/>
      <c r="D44" s="334"/>
      <c r="E44" s="303" t="s">
        <v>354</v>
      </c>
      <c r="F44" s="335"/>
      <c r="G44" s="362">
        <f>G45</f>
        <v>161500</v>
      </c>
      <c r="H44" s="362">
        <f>H46+H47</f>
        <v>0</v>
      </c>
      <c r="I44" s="363">
        <f t="shared" si="0"/>
        <v>161500</v>
      </c>
    </row>
    <row r="45" spans="1:9" ht="78.75" thickBot="1">
      <c r="A45" s="178"/>
      <c r="B45" s="307" t="s">
        <v>506</v>
      </c>
      <c r="C45" s="308"/>
      <c r="D45" s="308"/>
      <c r="E45" s="329" t="s">
        <v>354</v>
      </c>
      <c r="F45" s="336"/>
      <c r="G45" s="364">
        <f>G46+G47+G51</f>
        <v>161500</v>
      </c>
      <c r="H45" s="364"/>
      <c r="I45" s="365">
        <f t="shared" si="0"/>
        <v>161500</v>
      </c>
    </row>
    <row r="46" spans="1:9" ht="75">
      <c r="A46" s="178"/>
      <c r="B46" s="391">
        <v>1014082</v>
      </c>
      <c r="C46" s="272" t="s">
        <v>285</v>
      </c>
      <c r="D46" s="272" t="s">
        <v>45</v>
      </c>
      <c r="E46" s="430" t="s">
        <v>287</v>
      </c>
      <c r="F46" s="432" t="s">
        <v>40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285</v>
      </c>
      <c r="D47" s="272" t="s">
        <v>45</v>
      </c>
      <c r="E47" s="430" t="s">
        <v>287</v>
      </c>
      <c r="F47" s="467" t="s">
        <v>540</v>
      </c>
      <c r="G47" s="421">
        <v>49000</v>
      </c>
      <c r="H47" s="421"/>
      <c r="I47" s="279">
        <f t="shared" si="0"/>
        <v>49000</v>
      </c>
    </row>
    <row r="48" spans="1:9" ht="60.75" hidden="1">
      <c r="A48" s="178"/>
      <c r="B48" s="333" t="s">
        <v>41</v>
      </c>
      <c r="C48" s="334"/>
      <c r="D48" s="334"/>
      <c r="E48" s="303" t="s">
        <v>375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42</v>
      </c>
      <c r="C49" s="424"/>
      <c r="D49" s="424"/>
      <c r="E49" s="425" t="s">
        <v>375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285</v>
      </c>
      <c r="D51" s="272" t="s">
        <v>45</v>
      </c>
      <c r="E51" s="430" t="s">
        <v>287</v>
      </c>
      <c r="F51" s="467" t="s">
        <v>527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234</v>
      </c>
      <c r="C52" s="468"/>
      <c r="D52" s="468"/>
      <c r="E52" s="470" t="s">
        <v>375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235</v>
      </c>
      <c r="C53" s="468"/>
      <c r="D53" s="468"/>
      <c r="E53" s="470" t="s">
        <v>375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200</v>
      </c>
      <c r="C54" s="465" t="s">
        <v>199</v>
      </c>
      <c r="D54" s="465" t="s">
        <v>380</v>
      </c>
      <c r="E54" s="466" t="s">
        <v>201</v>
      </c>
      <c r="F54" s="467" t="s">
        <v>197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200</v>
      </c>
      <c r="C55" s="465" t="s">
        <v>199</v>
      </c>
      <c r="D55" s="465" t="s">
        <v>380</v>
      </c>
      <c r="E55" s="466" t="s">
        <v>201</v>
      </c>
      <c r="F55" s="467" t="s">
        <v>198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200</v>
      </c>
      <c r="C56" s="465" t="s">
        <v>199</v>
      </c>
      <c r="D56" s="465" t="s">
        <v>380</v>
      </c>
      <c r="E56" s="466" t="s">
        <v>201</v>
      </c>
      <c r="F56" s="467" t="s">
        <v>528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200</v>
      </c>
      <c r="C57" s="465" t="s">
        <v>199</v>
      </c>
      <c r="D57" s="465" t="s">
        <v>380</v>
      </c>
      <c r="E57" s="466" t="s">
        <v>201</v>
      </c>
      <c r="F57" s="467" t="s">
        <v>529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381</v>
      </c>
      <c r="F58" s="462"/>
      <c r="G58" s="463">
        <f>G6+G22+G31+G44+G52</f>
        <v>9324000</v>
      </c>
      <c r="H58" s="463">
        <f>H6+H22+H31+H44</f>
        <v>263310</v>
      </c>
      <c r="I58" s="464">
        <f t="shared" si="0"/>
        <v>9587310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195</v>
      </c>
      <c r="F60" s="177"/>
      <c r="G60" s="208"/>
      <c r="H60" s="429" t="s">
        <v>43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2" manualBreakCount="2">
    <brk id="33" min="1" max="8" man="1"/>
    <brk id="4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</cp:lastModifiedBy>
  <cp:lastPrinted>2018-11-12T19:51:18Z</cp:lastPrinted>
  <dcterms:created xsi:type="dcterms:W3CDTF">2004-10-20T08:35:41Z</dcterms:created>
  <dcterms:modified xsi:type="dcterms:W3CDTF">2018-11-12T19:51:32Z</dcterms:modified>
  <cp:category/>
  <cp:version/>
  <cp:contentType/>
  <cp:contentStatus/>
</cp:coreProperties>
</file>